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uricio\Downloads\"/>
    </mc:Choice>
  </mc:AlternateContent>
  <xr:revisionPtr revIDLastSave="0" documentId="13_ncr:1_{A3A08183-0026-4EAC-ABB0-4AD146EFACC6}" xr6:coauthVersionLast="47" xr6:coauthVersionMax="47" xr10:uidLastSave="{00000000-0000-0000-0000-000000000000}"/>
  <workbookProtection lockStructure="1"/>
  <bookViews>
    <workbookView xWindow="28680" yWindow="-120" windowWidth="29040" windowHeight="15840" xr2:uid="{00000000-000D-0000-FFFF-FFFF00000000}"/>
  </bookViews>
  <sheets>
    <sheet name="Info general" sheetId="5" r:id="rId1"/>
    <sheet name="Inversiones" sheetId="15" r:id="rId2"/>
    <sheet name="Tablas" sheetId="4" state="hidden" r:id="rId3"/>
  </sheets>
  <definedNames>
    <definedName name="_xlnm._FilterDatabase" localSheetId="2" hidden="1">Tablas!#REF!</definedName>
    <definedName name="_xlnm.Print_Area" localSheetId="0">'Info general'!$A$2:$AW$41</definedName>
    <definedName name="_xlnm.Print_Area" localSheetId="1">Inversiones!$A$1:$H$29</definedName>
    <definedName name="CONCEJO">Tablas!$A$8:$A$85</definedName>
    <definedName name="S3_AMBITOS">Tablas!$A$88:$A$92</definedName>
    <definedName name="S3_AREAS">Tablas!$B$117:$B$181</definedName>
    <definedName name="S3_N_AREA">OFFSET(Tablas!$A$117,'Info general'!$AY$53-1,0,'Info general'!$AZ$53,1)</definedName>
    <definedName name="S3_N_RETO">OFFSET(Tablas!$A$95,'Info general'!$AY$52-1,0,'Info general'!$AZ$52,1)</definedName>
    <definedName name="S3_RETOS">Tablas!$B$95:$B$114</definedName>
    <definedName name="SI_NO">Tablas!$A$4:$A$5</definedName>
    <definedName name="X_">Tablas!$B$4:$B$5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3" i="5" l="1"/>
  <c r="AZ53" i="5" s="1"/>
  <c r="AX52" i="5"/>
  <c r="AY52" i="5" s="1"/>
  <c r="W7" i="5"/>
  <c r="E22" i="15"/>
  <c r="E16" i="15"/>
  <c r="E10" i="15"/>
  <c r="E24" i="15" l="1"/>
  <c r="E25" i="15" s="1"/>
  <c r="E26" i="15" s="1"/>
  <c r="AZ52" i="5"/>
  <c r="AY53" i="5"/>
  <c r="C181" i="4" l="1"/>
  <c r="B181" i="4"/>
  <c r="C180" i="4"/>
  <c r="B180" i="4"/>
  <c r="C179" i="4"/>
  <c r="B179" i="4"/>
  <c r="C178" i="4"/>
  <c r="B178" i="4"/>
  <c r="C177" i="4"/>
  <c r="B177" i="4"/>
  <c r="C176" i="4"/>
  <c r="B176" i="4"/>
  <c r="C175" i="4"/>
  <c r="B175" i="4"/>
  <c r="C174" i="4"/>
  <c r="B174" i="4"/>
  <c r="C173" i="4"/>
  <c r="B173" i="4"/>
  <c r="C172" i="4"/>
  <c r="B172" i="4"/>
  <c r="C171" i="4"/>
  <c r="B171" i="4"/>
  <c r="C170" i="4"/>
  <c r="B170" i="4"/>
  <c r="C169" i="4"/>
  <c r="B169" i="4"/>
  <c r="C168" i="4"/>
  <c r="B168" i="4"/>
  <c r="C167" i="4"/>
  <c r="B167" i="4"/>
  <c r="C166" i="4"/>
  <c r="B166" i="4"/>
  <c r="C165" i="4"/>
  <c r="B165" i="4"/>
  <c r="C164" i="4"/>
  <c r="B164" i="4"/>
  <c r="C163" i="4"/>
  <c r="B163" i="4"/>
  <c r="C162" i="4"/>
  <c r="B162" i="4"/>
  <c r="C161" i="4"/>
  <c r="B161" i="4"/>
  <c r="C160" i="4"/>
  <c r="B160" i="4"/>
  <c r="C159" i="4"/>
  <c r="B159" i="4"/>
  <c r="C158" i="4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AF7" i="5" l="1"/>
  <c r="AO7" i="5" s="1"/>
  <c r="A19" i="5" l="1"/>
  <c r="A22" i="5"/>
</calcChain>
</file>

<file path=xl/sharedStrings.xml><?xml version="1.0" encoding="utf-8"?>
<sst xmlns="http://schemas.openxmlformats.org/spreadsheetml/2006/main" count="281" uniqueCount="260">
  <si>
    <t>Empleo femenino</t>
  </si>
  <si>
    <t>     </t>
  </si>
  <si>
    <t>X</t>
  </si>
  <si>
    <t>SI_NO</t>
  </si>
  <si>
    <t>NO</t>
  </si>
  <si>
    <t>SI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</si>
  <si>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</si>
  <si>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</si>
  <si>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</si>
  <si>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</si>
  <si>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</si>
  <si>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</si>
  <si>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</si>
  <si>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</si>
  <si>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</si>
  <si>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</si>
  <si>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</si>
  <si>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</si>
  <si>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</si>
  <si>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</si>
  <si>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</si>
  <si>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</si>
  <si>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</si>
  <si>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</si>
  <si>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</si>
  <si>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</si>
  <si>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</si>
  <si>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</si>
  <si>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</si>
  <si>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</si>
  <si>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</si>
  <si>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</si>
  <si>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</si>
  <si>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</si>
  <si>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</si>
  <si>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</si>
  <si>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</si>
  <si>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</si>
  <si>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</si>
  <si>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</si>
  <si>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</si>
  <si>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</si>
  <si>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</si>
  <si>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</si>
  <si>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</si>
  <si>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</si>
  <si>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</si>
  <si>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</si>
  <si>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</si>
  <si>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</si>
  <si>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</si>
  <si>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</si>
  <si>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</si>
  <si>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</si>
  <si>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</si>
  <si>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</si>
  <si>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</si>
  <si>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</si>
  <si>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</si>
  <si>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</si>
  <si>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</si>
  <si>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</si>
  <si>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</si>
  <si>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</si>
  <si>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</si>
  <si>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</si>
  <si>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</si>
  <si>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</si>
  <si>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</si>
  <si>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</si>
  <si>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</si>
  <si>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</si>
  <si>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</si>
  <si>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</si>
  <si>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</si>
  <si>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</si>
  <si>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</si>
  <si>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</si>
  <si>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</si>
  <si>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</si>
  <si>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</si>
  <si>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</si>
  <si>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</si>
  <si>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</si>
  <si>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CONCEJO</t>
  </si>
  <si>
    <t xml:space="preserve">SI </t>
  </si>
  <si>
    <t xml:space="preserve">NO </t>
  </si>
  <si>
    <t>El proyecto requiere Declaración de Impacto Ambiental:</t>
  </si>
  <si>
    <t>(Ley 21/2013, de 9 de diciembre, de evaluación ambiental. BOE de 11/12/2013)</t>
  </si>
  <si>
    <t>El proyecto requiere Autorización Ambiental Integrada:</t>
  </si>
  <si>
    <t>(Real Decreto Legislativo 1/2016, de 16 de diciembre, por el que se aprueba el texto refundido de la Ley de prevención y control integrados de la contaminación. BOE de 31/12/2016)</t>
  </si>
  <si>
    <t>El proyecto tiene alguna incidencia sobre la reducción de las emisiones de gases de efecto invernadero:</t>
  </si>
  <si>
    <t>Nombre del Cluster o Plataforma tecnológica en la que participa</t>
  </si>
  <si>
    <t>Fecha de incorporación</t>
  </si>
  <si>
    <t>Nº total de empleados</t>
  </si>
  <si>
    <t>% Exportación</t>
  </si>
  <si>
    <t>% I+D</t>
  </si>
  <si>
    <t>% capital público</t>
  </si>
  <si>
    <t>% capital extranjero</t>
  </si>
  <si>
    <r>
      <t xml:space="preserve">Volumen de negocio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</si>
  <si>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</si>
  <si>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</si>
  <si>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</si>
  <si>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</si>
  <si>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Resultado Ejercicio </t>
    </r>
    <r>
      <rPr>
        <b/>
        <vertAlign val="superscript"/>
        <sz val="11"/>
        <color indexed="8"/>
        <rFont val="Calibri"/>
        <family val="2"/>
      </rPr>
      <t>(1)</t>
    </r>
  </si>
  <si>
    <t>Proveedor</t>
  </si>
  <si>
    <t>Entidad vinculada</t>
  </si>
  <si>
    <t>PID</t>
  </si>
  <si>
    <t>Formulario de datos del proyecto</t>
  </si>
  <si>
    <t>Aspectos medioambientales del proyecto</t>
  </si>
  <si>
    <t>ci</t>
  </si>
  <si>
    <t>cf</t>
  </si>
  <si>
    <t>tt</t>
  </si>
  <si>
    <t>Concordancia con la S3</t>
  </si>
  <si>
    <t>AGROALIMENTACIÓN</t>
  </si>
  <si>
    <t>ENVEJECIMIENTO ACTIVO Y SALUDABLE</t>
  </si>
  <si>
    <t>PATRIMONIO Y BIODIVERSIDAD</t>
  </si>
  <si>
    <t>ENERGÍA Y CIRCULARIDAD</t>
  </si>
  <si>
    <t>INDUSTRIA INTELIGENTE Y RESILIENTE</t>
  </si>
  <si>
    <t>Biotecnología al servicio de la seguridad alimentaria y del desarrollo de nuevos alimentos</t>
  </si>
  <si>
    <t>Sostenibilidad y economía circular en el sector agroalimentario</t>
  </si>
  <si>
    <t>Promoción del talento y emprendimiento en el medio rural</t>
  </si>
  <si>
    <t>Desarrollo de estrategias digitales de la granja a la mesa</t>
  </si>
  <si>
    <t>Promoción de la salud frente a enfermedades con alta prevalencia en Asturias y facilitación de la vida autónoma</t>
  </si>
  <si>
    <t>Digitalización de la asistencia médica y el diagnóstico predictivo, proactivo y personalizado</t>
  </si>
  <si>
    <t>Investigación en nuevas terapias y tratamientos avanzados</t>
  </si>
  <si>
    <t>Soporte a la investigación clínica: infraestructuras y personas</t>
  </si>
  <si>
    <t>Conservación de los ecosistemas naturales de Asturias</t>
  </si>
  <si>
    <t>Patrimonio industrial, histórico-artístico y cultural motor de crecimiento económico</t>
  </si>
  <si>
    <t>Desarrollo de Asturias como destino turístico sostenible e inteligente</t>
  </si>
  <si>
    <t>Digitalización clave de la industria creativa</t>
  </si>
  <si>
    <t>Producción de energía limpia e hidrógeno verde</t>
  </si>
  <si>
    <t>Movilidad sostenible y eficiencia energética en la construcción</t>
  </si>
  <si>
    <t>Descarbonización de los procesos industriales</t>
  </si>
  <si>
    <t>Aprovechamiento de corrientes residuales en la industria. Modelos de circularidad</t>
  </si>
  <si>
    <t>Posicionamiento internacional de la fabricación de grandes componentes metalmecánicos</t>
  </si>
  <si>
    <t>Incrementar el valor añadido de la oferta industrial</t>
  </si>
  <si>
    <t>Impulsar la fábrica flexible, eficaz y conectada</t>
  </si>
  <si>
    <t>Industrialización de la fabricación aditiva e impresión 3D</t>
  </si>
  <si>
    <t>RETOS</t>
  </si>
  <si>
    <t>ÁMBITOS</t>
  </si>
  <si>
    <t>AREAS</t>
  </si>
  <si>
    <t>Alimentación saludable, funcional y personalizada (nutrición)</t>
  </si>
  <si>
    <t>Nuevas técnicas de envasado y conservación</t>
  </si>
  <si>
    <t>Alimentos seguros y trazables</t>
  </si>
  <si>
    <t>Alimentación del Paraíso. Modernización de la producción artesanales</t>
  </si>
  <si>
    <t>Adaptación de las producciones agrícolas, ganaderas y forestales al cambio climático</t>
  </si>
  <si>
    <t>Salud y resiliencia marina y dulceacuícola</t>
  </si>
  <si>
    <t>Gestión de los recursos naturales y de las explotaciones agrarias</t>
  </si>
  <si>
    <t>Cuidado del bosque/Desarrollo de la cadena bosque industria</t>
  </si>
  <si>
    <t>Bioeconomía circular y sostenible</t>
  </si>
  <si>
    <t>Desarrollo de canales formativos para la profesionalización de las actividades del medio rural</t>
  </si>
  <si>
    <t>Nuevos modelos de negocio para la explotación de los productos del campo</t>
  </si>
  <si>
    <t>Soportes digitales para los negocios en el medio rural</t>
  </si>
  <si>
    <t>Logística integrada de la cadena agroalimentaria</t>
  </si>
  <si>
    <t>Potenciar la eficiencia del ecosistema innovador en salud</t>
  </si>
  <si>
    <t>Desarrollo de estrategias de neuroprotección en envejecimiento activo y saludable</t>
  </si>
  <si>
    <t>Nuevos modelos de cuidados/servicios dirigidos a la atención integral de las personas a lo largo del proceso de envejecimiento</t>
  </si>
  <si>
    <t>Investigación, análisis y control de pandemias continuando con el esfuerzo de conocimiento adquirido con la crisis de la COVID19</t>
  </si>
  <si>
    <t>Transformación Digital. Medicina de precisión y personalizada</t>
  </si>
  <si>
    <t>Sistemas diagnósticos ayudados por IT</t>
  </si>
  <si>
    <t>Gobernanza del dato en el ámbito sanitario</t>
  </si>
  <si>
    <t>Terapias avanzadas. (Ingeniería tisular, terapia celular, inmunoterapia)</t>
  </si>
  <si>
    <t>Cáncer</t>
  </si>
  <si>
    <t>Nuevas dianas terapéuticas</t>
  </si>
  <si>
    <t>Biomarcadores y Biosensores</t>
  </si>
  <si>
    <t>Tratamientos neurodegenerativos</t>
  </si>
  <si>
    <t>Habilitar espacios e infraestructuras para la investigación clínica</t>
  </si>
  <si>
    <t>Nuevas tecnologías aplicadas a la formación en biomedicina</t>
  </si>
  <si>
    <t>Biodiversidad y Cambio climático</t>
  </si>
  <si>
    <t>Gestión ecosistémica de recursos naturales</t>
  </si>
  <si>
    <t>Soporte tecnológico a la investigación colaborativa</t>
  </si>
  <si>
    <t>Identificación de elementos del patrimonio industrial, histórico-artístico y cultural</t>
  </si>
  <si>
    <t>Divulgación científica de elementos de patrimonio industrial, histórico-artístico y cultural</t>
  </si>
  <si>
    <t>Turismo sostenible</t>
  </si>
  <si>
    <t>Turismo inteligente</t>
  </si>
  <si>
    <t>Innovación digital en la economía naranja</t>
  </si>
  <si>
    <t>Circuitos y soportes digitales para la difusión de la cultura</t>
  </si>
  <si>
    <t>Despliegue de renovables y almacenamiento energético</t>
  </si>
  <si>
    <t>Producción de hidrógeno verde</t>
  </si>
  <si>
    <t>Cadena de valor del hidrógeno y materiales vinculados</t>
  </si>
  <si>
    <t>Modelos innovadores de producción, distribución y consumo de energía</t>
  </si>
  <si>
    <t>Desarrollo del transporte sostenible</t>
  </si>
  <si>
    <t>Descarbonización de los elementos de transporte</t>
  </si>
  <si>
    <t>Materiales y sistemas para la construcción</t>
  </si>
  <si>
    <t>Edificios de bajo consumo</t>
  </si>
  <si>
    <t>Eficiencia energética en la industria</t>
  </si>
  <si>
    <t>Fuentes renovables y alternativas al uso de carbono en los procesos industriales</t>
  </si>
  <si>
    <t>Hidrógeno como vector para la descarbonización del sector productivo</t>
  </si>
  <si>
    <t>CCUS. Captura, uso y almacenamiento de carbono</t>
  </si>
  <si>
    <t>Ecodiseño de productos y procesos</t>
  </si>
  <si>
    <t>Materiales sostenibles y Simbiosis industrial</t>
  </si>
  <si>
    <t>Simbiosis industrial urbana</t>
  </si>
  <si>
    <t>Colaboración público-privada en la cadena de valor del acero</t>
  </si>
  <si>
    <t>Equipamientos de I+D+i</t>
  </si>
  <si>
    <t>Adopción de nuevas tecnologías y el acceso y gestión de los datos</t>
  </si>
  <si>
    <t>Materiales avanzados para grandes estructuras y componentes metalmecánicos</t>
  </si>
  <si>
    <t>Incrementar el valor percibido por el cliente. Servitización del producto</t>
  </si>
  <si>
    <t>Nanomateriales y materiales 2D</t>
  </si>
  <si>
    <t>Respuesta de los materiales a la demanda en servicio de los productos</t>
  </si>
  <si>
    <t>Toma de datos/Sensórica industrial</t>
  </si>
  <si>
    <t>Tratamiento de datos/Inteligencia artificial</t>
  </si>
  <si>
    <t>Tecnologías de fabricación aditiva</t>
  </si>
  <si>
    <t>Diseño de productos 3D</t>
  </si>
  <si>
    <t>Integración de la fabricación aditiva en los procesos industriales</t>
  </si>
  <si>
    <t>Materiales para la fabricación aditiva</t>
  </si>
  <si>
    <t>Certificación y homologación</t>
  </si>
  <si>
    <t>Ámbito</t>
  </si>
  <si>
    <t>Reto</t>
  </si>
  <si>
    <t>Area</t>
  </si>
  <si>
    <t>Indicar de qué forma contribuye el proyecto a la consecución del reto indicado:</t>
  </si>
  <si>
    <t>Ejercicio</t>
  </si>
  <si>
    <t xml:space="preserve">Participación en clusters o plataformas tecnológicas regionales (de la red de clústers de Asturias) </t>
  </si>
  <si>
    <t>Concepto</t>
  </si>
  <si>
    <t>Observaciones</t>
  </si>
  <si>
    <t>Diagnósticos de I4.0 o de madurez digital</t>
  </si>
  <si>
    <t>La empresa ha realizado o está realizando un diagnóstico de I4.0 o de madurez digital:</t>
  </si>
  <si>
    <t>En caso afirmativo indicar con que Organismo y en su caso la fecha de realización:</t>
  </si>
  <si>
    <r>
      <rPr>
        <i/>
        <sz val="10"/>
        <rFont val="Calibri"/>
        <family val="2"/>
      </rPr>
      <t xml:space="preserve">* Para más información sobre la S3 y sus prioridades, </t>
    </r>
    <r>
      <rPr>
        <i/>
        <u/>
        <sz val="10"/>
        <color theme="10"/>
        <rFont val="Calibri"/>
        <family val="2"/>
      </rPr>
      <t>consultar la web de SEKUENS</t>
    </r>
    <r>
      <rPr>
        <u/>
        <sz val="10"/>
        <color theme="10"/>
        <rFont val="Calibri"/>
        <family val="2"/>
      </rPr>
      <t xml:space="preserve">
</t>
    </r>
  </si>
  <si>
    <r>
      <t>En caso afirmativo</t>
    </r>
    <r>
      <rPr>
        <sz val="9"/>
        <color theme="1"/>
        <rFont val="Verdana"/>
        <family val="2"/>
      </rPr>
      <t>, evaluación de esta contribución y/o descripción de la posible metodología a emplear</t>
    </r>
    <r>
      <rPr>
        <b/>
        <sz val="9"/>
        <color theme="1"/>
        <rFont val="Verdana"/>
        <family val="2"/>
      </rPr>
      <t>:</t>
    </r>
  </si>
  <si>
    <t>2.    PROYECTO</t>
  </si>
  <si>
    <t>1.    INFORMACIÓN DE LA EMPRESA</t>
  </si>
  <si>
    <t>Datos de la actividad</t>
  </si>
  <si>
    <t>Municipio</t>
  </si>
  <si>
    <t>Dirección</t>
  </si>
  <si>
    <t>Localización inversiones</t>
  </si>
  <si>
    <t>El proyecto tiene aIgún impacto sobre el medio ambiente :</t>
  </si>
  <si>
    <r>
      <t>En caso afirmativo</t>
    </r>
    <r>
      <rPr>
        <sz val="9"/>
        <color theme="1"/>
        <rFont val="Verdana"/>
        <family val="2"/>
      </rPr>
      <t>, indicar las medidas correctoras previstas</t>
    </r>
    <r>
      <rPr>
        <b/>
        <sz val="9"/>
        <color theme="1"/>
        <rFont val="Verdana"/>
        <family val="2"/>
      </rPr>
      <t>:</t>
    </r>
  </si>
  <si>
    <t>Nº</t>
  </si>
  <si>
    <t>Importe      (Sin IVA)</t>
  </si>
  <si>
    <t>ACTIVOS MATERIALES</t>
  </si>
  <si>
    <t>ACTIVOS INMATERIALES</t>
  </si>
  <si>
    <t>SERVICIOS DE CONSULTORÍA</t>
  </si>
  <si>
    <t>INVERSIÓN TOTAL PREVISTA</t>
  </si>
  <si>
    <t>ami</t>
  </si>
  <si>
    <t>amf</t>
  </si>
  <si>
    <t>aii</t>
  </si>
  <si>
    <t>aif</t>
  </si>
  <si>
    <r>
      <rPr>
        <b/>
        <vertAlign val="superscript"/>
        <sz val="9"/>
        <rFont val="Calibri"/>
        <family val="2"/>
        <scheme val="minor"/>
      </rPr>
      <t>(2)</t>
    </r>
    <r>
      <rPr>
        <sz val="9"/>
        <rFont val="Calibri"/>
        <family val="2"/>
        <scheme val="minor"/>
      </rPr>
      <t xml:space="preserve">   Marque la casilla en caso de aportar informe justificativo (cuando no se aporten 3 ofertas, no se opte por la más económica o la adquisición o el servicio sea con empresas o entidades vinculadas al beneficiario de la ayuda).</t>
    </r>
  </si>
  <si>
    <r>
      <t>Ofertas</t>
    </r>
    <r>
      <rPr>
        <b/>
        <vertAlign val="superscript"/>
        <sz val="9"/>
        <rFont val="Verdana"/>
        <family val="2"/>
      </rPr>
      <t>(1)</t>
    </r>
  </si>
  <si>
    <r>
      <t>Informe justificativo</t>
    </r>
    <r>
      <rPr>
        <b/>
        <vertAlign val="superscript"/>
        <sz val="9"/>
        <rFont val="Verdana"/>
        <family val="2"/>
      </rPr>
      <t>(2)</t>
    </r>
  </si>
  <si>
    <t>Convocatoria</t>
  </si>
  <si>
    <t>3.    RELACIÓN DE INVERSIONES PREVISTAS</t>
  </si>
  <si>
    <r>
      <rPr>
        <b/>
        <vertAlign val="superscript"/>
        <sz val="9"/>
        <rFont val="Calibri"/>
        <family val="2"/>
        <scheme val="minor"/>
      </rPr>
      <t>(1)</t>
    </r>
    <r>
      <rPr>
        <vertAlign val="super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3 ofertas, presupuestos, facturas proforma, opciones de compra, etc., cuando el importe del gasto subvencionable supere la cuantía de 15.000 euros</t>
    </r>
  </si>
  <si>
    <t>COSTES INDIRECTOS</t>
  </si>
  <si>
    <t>-</t>
  </si>
  <si>
    <t>ii</t>
  </si>
  <si>
    <t>if</t>
  </si>
  <si>
    <t>Costes indirectos calculados como el 7% de los costes directos recogidos anteriormente</t>
  </si>
  <si>
    <t>Subtotal activos materiales</t>
  </si>
  <si>
    <t>Subtotal activos inmateriales</t>
  </si>
  <si>
    <t>Subtotal servicios consultoría</t>
  </si>
  <si>
    <t>Subtotal costes indirectos</t>
  </si>
  <si>
    <t>(mínimo subvencionable : 10.000 € /// máximo subvencionable: 60.000 €)</t>
  </si>
  <si>
    <t xml:space="preserve">Porcentaje de mano de obra femenina </t>
  </si>
  <si>
    <t xml:space="preserve">Porcentaje de trabajadores mayores de 45 años </t>
  </si>
  <si>
    <t>Porcentaje de trabajadores jóvenes, entre 18 y 30 años</t>
  </si>
  <si>
    <t>(2) UTA (unidades de trabajo-año) equivale al trabajo que realiza una persona a tiempo completo a lo largo de un año</t>
  </si>
  <si>
    <r>
      <t>Nº total de empleados (indicados en UTA)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</si>
  <si>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Porcentaje de trabajadores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</si>
</sst>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dd\-mm\-yy;@"/>
  </numFmts>
  <fonts count="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theme="1"/>
      <name val="Verdana"/>
      <family val="2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22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Verdana"/>
      <family val="2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8"/>
      <color theme="1"/>
      <name val="Verdana"/>
      <family val="2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0"/>
      <color theme="10"/>
      <name val="Calibri"/>
      <family val="2"/>
    </font>
    <font>
      <i/>
      <sz val="10"/>
      <name val="Calibri"/>
      <family val="2"/>
    </font>
    <font>
      <i/>
      <u/>
      <sz val="10"/>
      <color theme="10"/>
      <name val="Calibri"/>
      <family val="2"/>
    </font>
    <font>
      <sz val="7.5"/>
      <name val="Verdana"/>
      <family val="2"/>
    </font>
    <font>
      <sz val="8"/>
      <name val="FrutigerNext LT Regular"/>
    </font>
    <font>
      <b/>
      <sz val="9"/>
      <color theme="1"/>
      <name val="Verdana"/>
      <family val="2"/>
    </font>
    <font>
      <sz val="8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Verdana"/>
      <family val="2"/>
    </font>
    <font>
      <b/>
      <sz val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color indexed="10"/>
      <name val="Verdana"/>
      <family val="2"/>
    </font>
    <font>
      <b/>
      <vertAlign val="superscript"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9"/>
      <name val="Verdana"/>
      <family val="2"/>
    </font>
    <font>
      <b/>
      <vertAlign val="superscript"/>
      <sz val="9"/>
      <name val="Verdan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i/>
      <sz val="12"/>
      <color theme="3"/>
      <name val="Calibri"/>
      <family val="2"/>
      <scheme val="minor"/>
    </font>
    <font>
      <vertAlign val="superscript"/>
      <sz val="8"/>
      <color theme="9" tint="-0.24997711111789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/>
      <diagonal/>
    </border>
    <border>
      <left/>
      <right/>
      <top style="thick">
        <color rgb="FFFFFFFF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5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4" fillId="2" borderId="0" xfId="0" applyFont="1" applyFill="1"/>
    <xf numFmtId="0" fontId="0" fillId="0" borderId="0" xfId="0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/>
    </xf>
    <xf numFmtId="14" fontId="18" fillId="0" borderId="0" xfId="0" applyNumberFormat="1" applyFont="1" applyAlignment="1">
      <alignment horizontal="left" vertical="center"/>
    </xf>
    <xf numFmtId="14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5" fillId="0" borderId="0" xfId="1" applyFont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3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/>
    <xf numFmtId="0" fontId="44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 wrapText="1"/>
    </xf>
    <xf numFmtId="166" fontId="46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left" vertical="top" wrapText="1"/>
    </xf>
    <xf numFmtId="4" fontId="44" fillId="0" borderId="0" xfId="0" applyNumberFormat="1" applyFont="1" applyAlignment="1">
      <alignment vertical="top"/>
    </xf>
    <xf numFmtId="49" fontId="44" fillId="0" borderId="0" xfId="0" applyNumberFormat="1" applyFont="1" applyAlignment="1">
      <alignment horizontal="right" vertical="top"/>
    </xf>
    <xf numFmtId="0" fontId="37" fillId="0" borderId="0" xfId="3" applyFont="1" applyAlignment="1">
      <alignment vertical="center"/>
    </xf>
    <xf numFmtId="0" fontId="36" fillId="0" borderId="0" xfId="3" applyFont="1" applyAlignment="1">
      <alignment vertical="center"/>
    </xf>
    <xf numFmtId="14" fontId="36" fillId="0" borderId="0" xfId="3" applyNumberFormat="1" applyFont="1" applyAlignment="1">
      <alignment vertical="center"/>
    </xf>
    <xf numFmtId="4" fontId="36" fillId="0" borderId="0" xfId="3" applyNumberFormat="1" applyFont="1" applyAlignment="1">
      <alignment vertical="center"/>
    </xf>
    <xf numFmtId="0" fontId="49" fillId="3" borderId="1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vertical="center" wrapText="1"/>
    </xf>
    <xf numFmtId="166" fontId="18" fillId="5" borderId="22" xfId="0" applyNumberFormat="1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4" fontId="18" fillId="5" borderId="22" xfId="0" applyNumberFormat="1" applyFont="1" applyFill="1" applyBorder="1" applyAlignment="1">
      <alignment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Border="1" applyAlignment="1" applyProtection="1">
      <alignment horizontal="left" vertical="center" wrapText="1"/>
      <protection locked="0"/>
    </xf>
    <xf numFmtId="0" fontId="26" fillId="5" borderId="22" xfId="0" applyFont="1" applyFill="1" applyBorder="1" applyAlignment="1">
      <alignment horizontal="left" vertical="center" wrapText="1"/>
    </xf>
    <xf numFmtId="4" fontId="18" fillId="5" borderId="22" xfId="0" applyNumberFormat="1" applyFont="1" applyFill="1" applyBorder="1" applyAlignment="1">
      <alignment horizontal="right" vertical="center" wrapText="1"/>
    </xf>
    <xf numFmtId="0" fontId="18" fillId="5" borderId="21" xfId="0" applyFont="1" applyFill="1" applyBorder="1" applyAlignment="1">
      <alignment horizontal="left" vertical="center" wrapText="1"/>
    </xf>
    <xf numFmtId="164" fontId="18" fillId="0" borderId="1" xfId="0" applyNumberFormat="1" applyFont="1" applyBorder="1" applyAlignment="1" applyProtection="1">
      <alignment horizontal="center" vertical="center" wrapText="1"/>
      <protection locked="0"/>
    </xf>
    <xf numFmtId="164" fontId="18" fillId="5" borderId="22" xfId="0" applyNumberFormat="1" applyFont="1" applyFill="1" applyBorder="1" applyAlignment="1">
      <alignment horizontal="center" vertical="center" wrapText="1"/>
    </xf>
    <xf numFmtId="0" fontId="51" fillId="5" borderId="23" xfId="0" applyFont="1" applyFill="1" applyBorder="1" applyAlignment="1">
      <alignment vertical="center"/>
    </xf>
    <xf numFmtId="0" fontId="51" fillId="5" borderId="23" xfId="0" applyFont="1" applyFill="1" applyBorder="1" applyAlignment="1">
      <alignment horizontal="left" vertical="center"/>
    </xf>
    <xf numFmtId="3" fontId="52" fillId="4" borderId="23" xfId="0" applyNumberFormat="1" applyFont="1" applyFill="1" applyBorder="1" applyAlignment="1">
      <alignment horizontal="center" vertical="center"/>
    </xf>
    <xf numFmtId="0" fontId="52" fillId="4" borderId="22" xfId="0" applyFont="1" applyFill="1" applyBorder="1" applyAlignment="1">
      <alignment horizontal="left" vertical="center"/>
    </xf>
    <xf numFmtId="0" fontId="52" fillId="4" borderId="22" xfId="0" applyFont="1" applyFill="1" applyBorder="1" applyAlignment="1">
      <alignment horizontal="left" vertical="center" wrapText="1"/>
    </xf>
    <xf numFmtId="4" fontId="51" fillId="4" borderId="21" xfId="0" applyNumberFormat="1" applyFont="1" applyFill="1" applyBorder="1" applyAlignment="1">
      <alignment horizontal="right" vertical="center"/>
    </xf>
    <xf numFmtId="164" fontId="51" fillId="4" borderId="1" xfId="0" applyNumberFormat="1" applyFont="1" applyFill="1" applyBorder="1" applyAlignment="1">
      <alignment horizontal="center" vertical="center"/>
    </xf>
    <xf numFmtId="4" fontId="51" fillId="4" borderId="23" xfId="0" applyNumberFormat="1" applyFont="1" applyFill="1" applyBorder="1" applyAlignment="1">
      <alignment horizontal="center" vertical="center" wrapText="1"/>
    </xf>
    <xf numFmtId="4" fontId="51" fillId="4" borderId="22" xfId="0" applyNumberFormat="1" applyFont="1" applyFill="1" applyBorder="1" applyAlignment="1">
      <alignment horizontal="center" vertical="center"/>
    </xf>
    <xf numFmtId="0" fontId="52" fillId="4" borderId="21" xfId="0" applyFont="1" applyFill="1" applyBorder="1" applyAlignment="1">
      <alignment horizontal="left" vertical="center" wrapText="1"/>
    </xf>
    <xf numFmtId="0" fontId="53" fillId="0" borderId="0" xfId="0" applyFont="1"/>
    <xf numFmtId="0" fontId="52" fillId="5" borderId="22" xfId="0" applyFont="1" applyFill="1" applyBorder="1" applyAlignment="1">
      <alignment horizontal="left" vertical="center" wrapText="1"/>
    </xf>
    <xf numFmtId="0" fontId="51" fillId="5" borderId="21" xfId="0" applyFont="1" applyFill="1" applyBorder="1" applyAlignment="1">
      <alignment horizontal="right" vertical="center"/>
    </xf>
    <xf numFmtId="164" fontId="51" fillId="5" borderId="1" xfId="0" applyNumberFormat="1" applyFont="1" applyFill="1" applyBorder="1" applyAlignment="1">
      <alignment horizontal="center" vertical="center"/>
    </xf>
    <xf numFmtId="4" fontId="51" fillId="5" borderId="22" xfId="0" applyNumberFormat="1" applyFont="1" applyFill="1" applyBorder="1" applyAlignment="1">
      <alignment horizontal="center" vertical="center"/>
    </xf>
    <xf numFmtId="0" fontId="52" fillId="5" borderId="2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left" vertical="center" wrapText="1"/>
    </xf>
    <xf numFmtId="4" fontId="54" fillId="5" borderId="23" xfId="0" applyNumberFormat="1" applyFont="1" applyFill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33" fillId="0" borderId="5" xfId="1" applyFont="1" applyFill="1" applyBorder="1" applyAlignment="1" applyProtection="1">
      <alignment horizontal="left" vertical="top" wrapText="1"/>
    </xf>
    <xf numFmtId="0" fontId="22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0" fillId="0" borderId="0" xfId="1" applyFont="1" applyBorder="1" applyAlignment="1" applyProtection="1">
      <alignment horizontal="left" vertical="center" wrapText="1"/>
    </xf>
    <xf numFmtId="0" fontId="26" fillId="0" borderId="0" xfId="0" applyFont="1" applyAlignment="1">
      <alignment horizontal="left" vertical="center"/>
    </xf>
    <xf numFmtId="14" fontId="0" fillId="3" borderId="13" xfId="0" applyNumberFormat="1" applyFill="1" applyBorder="1" applyAlignment="1" applyProtection="1">
      <alignment horizontal="left" vertical="center"/>
      <protection locked="0"/>
    </xf>
    <xf numFmtId="14" fontId="0" fillId="3" borderId="14" xfId="0" applyNumberFormat="1" applyFill="1" applyBorder="1" applyAlignment="1" applyProtection="1">
      <alignment horizontal="left" vertical="center"/>
      <protection locked="0"/>
    </xf>
    <xf numFmtId="14" fontId="0" fillId="3" borderId="15" xfId="0" applyNumberFormat="1" applyFill="1" applyBorder="1" applyAlignment="1" applyProtection="1">
      <alignment horizontal="left" vertical="center"/>
      <protection locked="0"/>
    </xf>
    <xf numFmtId="0" fontId="9" fillId="0" borderId="2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0" fillId="3" borderId="16" xfId="0" applyFill="1" applyBorder="1" applyAlignment="1" applyProtection="1">
      <alignment horizontal="justify" vertical="top" wrapText="1"/>
      <protection locked="0"/>
    </xf>
    <xf numFmtId="0" fontId="0" fillId="3" borderId="17" xfId="0" applyFill="1" applyBorder="1" applyAlignment="1" applyProtection="1">
      <alignment horizontal="justify" vertical="top" wrapText="1"/>
      <protection locked="0"/>
    </xf>
    <xf numFmtId="0" fontId="0" fillId="3" borderId="9" xfId="0" applyFill="1" applyBorder="1" applyAlignment="1" applyProtection="1">
      <alignment horizontal="justify" vertical="top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vertical="top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0" fillId="3" borderId="10" xfId="0" applyNumberForma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0" fontId="0" fillId="3" borderId="7" xfId="0" applyNumberFormat="1" applyFill="1" applyBorder="1" applyAlignment="1" applyProtection="1">
      <alignment horizontal="center" vertical="center" wrapText="1"/>
      <protection locked="0"/>
    </xf>
    <xf numFmtId="10" fontId="0" fillId="3" borderId="19" xfId="0" applyNumberFormat="1" applyFill="1" applyBorder="1" applyAlignment="1" applyProtection="1">
      <alignment horizontal="center" vertical="center" wrapText="1"/>
      <protection locked="0"/>
    </xf>
    <xf numFmtId="10" fontId="0" fillId="3" borderId="10" xfId="0" applyNumberForma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3" fontId="0" fillId="3" borderId="10" xfId="0" applyNumberForma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" fontId="0" fillId="3" borderId="10" xfId="0" applyNumberFormat="1" applyFill="1" applyBorder="1" applyAlignment="1" applyProtection="1">
      <alignment horizontal="center" vertical="center" wrapText="1"/>
      <protection locked="0"/>
    </xf>
    <xf numFmtId="0" fontId="24" fillId="0" borderId="0" xfId="3" applyFont="1" applyAlignment="1">
      <alignment horizontal="left" vertical="center" wrapText="1"/>
    </xf>
    <xf numFmtId="49" fontId="18" fillId="0" borderId="0" xfId="0" applyNumberFormat="1" applyFont="1" applyAlignment="1">
      <alignment vertical="center"/>
    </xf>
  </cellXfs>
  <cellStyles count="14">
    <cellStyle name="Hipervínculo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Porcentual 2" xfId="9" xr:uid="{00000000-0005-0000-0000-000009000000}"/>
    <cellStyle name="Porcentual 2 2" xfId="10" xr:uid="{00000000-0005-0000-0000-00000A000000}"/>
    <cellStyle name="Porcentual 3" xfId="11" xr:uid="{00000000-0005-0000-0000-00000B000000}"/>
    <cellStyle name="Porcentual 4" xfId="12" xr:uid="{00000000-0005-0000-0000-00000C000000}"/>
    <cellStyle name="Porcentual 5" xfId="13" xr:uid="{00000000-0005-0000-0000-00000D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depa.es/innovacion/s3-asturias/s3-asturias-2021-2027" TargetMode="External"/><Relationship Id="rId2" Type="http://schemas.openxmlformats.org/officeDocument/2006/relationships/hyperlink" Target="http://www.boe.es/diario_boe/txt.php?id=BOE-A-2013-12913" TargetMode="External"/><Relationship Id="rId1" Type="http://schemas.openxmlformats.org/officeDocument/2006/relationships/hyperlink" Target="https://www.boe.es/diario_boe/txt.php?id=BOE-A-2016-12601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L77"/>
  <sheetViews>
    <sheetView showGridLines="0" showRowColHeaders="0" tabSelected="1" topLeftCell="A2" zoomScaleNormal="100" zoomScaleSheetLayoutView="100" workbookViewId="0">
      <selection activeCell="W8" sqref="W8:AE8"/>
    </sheetView>
  </sheetViews>
  <sheetFormatPr baseColWidth="10" defaultColWidth="11.42578125" defaultRowHeight="15"/>
  <cols>
    <col min="1" max="1" width="2.5703125" style="21" customWidth="1"/>
    <col min="2" max="41" width="2.5703125" style="38" customWidth="1"/>
    <col min="42" max="49" width="2.7109375" style="38" customWidth="1"/>
    <col min="50" max="50" width="7.7109375" style="25" hidden="1" customWidth="1"/>
    <col min="51" max="51" width="7.7109375" style="38" hidden="1" customWidth="1"/>
    <col min="52" max="52" width="7.7109375" style="25" hidden="1" customWidth="1"/>
    <col min="53" max="53" width="7.7109375" style="25" customWidth="1"/>
    <col min="54" max="54" width="11.42578125" style="38" customWidth="1"/>
    <col min="55" max="55" width="11.42578125" style="38"/>
    <col min="56" max="56" width="77" style="38" customWidth="1"/>
    <col min="57" max="16384" width="11.42578125" style="38"/>
  </cols>
  <sheetData>
    <row r="1" spans="1:64" hidden="1">
      <c r="A1" s="36" t="s">
        <v>107</v>
      </c>
      <c r="B1" s="37" t="s">
        <v>108</v>
      </c>
    </row>
    <row r="2" spans="1:6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26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64" s="41" customFormat="1" ht="18.75">
      <c r="A3" s="159" t="s">
        <v>221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39"/>
      <c r="AY3" s="40"/>
    </row>
    <row r="4" spans="1:64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20"/>
      <c r="Y4" s="20"/>
      <c r="Z4" s="20"/>
      <c r="AA4" s="20"/>
      <c r="AB4" s="20"/>
      <c r="AC4" s="20"/>
      <c r="AD4" s="20"/>
      <c r="AX4" s="38"/>
      <c r="AZ4" s="38"/>
      <c r="BA4" s="43"/>
    </row>
    <row r="6" spans="1:64" s="24" customFormat="1" ht="18" customHeight="1">
      <c r="A6" s="150" t="s">
        <v>222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33"/>
      <c r="AY6" s="33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64" ht="15.75" thickBot="1">
      <c r="A7" s="145" t="s">
        <v>211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46"/>
      <c r="W7" s="158">
        <f>Tablas!B1-3</f>
        <v>2022</v>
      </c>
      <c r="X7" s="158"/>
      <c r="Y7" s="158"/>
      <c r="Z7" s="158"/>
      <c r="AA7" s="158"/>
      <c r="AB7" s="158"/>
      <c r="AC7" s="158"/>
      <c r="AD7" s="158"/>
      <c r="AE7" s="158"/>
      <c r="AF7" s="158">
        <f>W7+1</f>
        <v>2023</v>
      </c>
      <c r="AG7" s="158"/>
      <c r="AH7" s="158"/>
      <c r="AI7" s="158"/>
      <c r="AJ7" s="158"/>
      <c r="AK7" s="158"/>
      <c r="AL7" s="158"/>
      <c r="AM7" s="158"/>
      <c r="AN7" s="158"/>
      <c r="AO7" s="158">
        <f>AF7+1</f>
        <v>2024</v>
      </c>
      <c r="AP7" s="158"/>
      <c r="AQ7" s="158"/>
      <c r="AR7" s="158"/>
      <c r="AS7" s="158"/>
      <c r="AT7" s="158"/>
      <c r="AU7" s="158"/>
      <c r="AV7" s="158"/>
      <c r="AW7" s="158"/>
      <c r="AX7" s="43"/>
      <c r="AY7" s="43"/>
      <c r="AZ7" s="43"/>
      <c r="BA7" s="43"/>
    </row>
    <row r="8" spans="1:64" ht="16.5" thickTop="1" thickBot="1">
      <c r="A8" s="145" t="s">
        <v>99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46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43"/>
      <c r="AY8" s="43"/>
      <c r="AZ8" s="43"/>
      <c r="BA8" s="43"/>
    </row>
    <row r="9" spans="1:64" ht="16.5" thickTop="1" thickBot="1">
      <c r="A9" s="145" t="s">
        <v>100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46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43"/>
      <c r="AY9" s="43"/>
      <c r="AZ9" s="43"/>
      <c r="BA9" s="43"/>
    </row>
    <row r="10" spans="1:64" ht="15" customHeight="1" thickTop="1" thickBot="1">
      <c r="A10" s="145" t="s">
        <v>101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46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43"/>
      <c r="AY10" s="43"/>
      <c r="AZ10" s="43"/>
      <c r="BA10" s="43"/>
    </row>
    <row r="11" spans="1:64" ht="15" customHeight="1" thickTop="1" thickBot="1">
      <c r="A11" s="145" t="s">
        <v>102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46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Y11" s="25"/>
    </row>
    <row r="12" spans="1:64" ht="16.5" thickTop="1" thickBot="1">
      <c r="A12" s="145" t="s">
        <v>103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46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Y12" s="25"/>
      <c r="BC12" s="24"/>
      <c r="BD12" s="24"/>
      <c r="BE12" s="24"/>
      <c r="BF12" s="24"/>
      <c r="BG12" s="24"/>
      <c r="BH12" s="24"/>
      <c r="BI12" s="24"/>
      <c r="BJ12" s="24"/>
      <c r="BK12" s="24"/>
      <c r="BL12" s="24"/>
    </row>
    <row r="13" spans="1:64" ht="16.5" thickTop="1" thickBot="1">
      <c r="A13" s="145" t="s">
        <v>104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46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50"/>
      <c r="AY13" s="50"/>
      <c r="AZ13" s="50"/>
      <c r="BA13" s="50"/>
      <c r="BC13" s="21"/>
      <c r="BD13" s="21"/>
      <c r="BE13" s="21"/>
      <c r="BF13" s="21"/>
      <c r="BG13" s="21"/>
      <c r="BH13" s="21"/>
      <c r="BI13" s="21"/>
      <c r="BJ13" s="21"/>
      <c r="BK13" s="21"/>
      <c r="BL13" s="21"/>
    </row>
    <row r="14" spans="1:64" ht="16.5" thickTop="1" thickBot="1">
      <c r="A14" s="145" t="s">
        <v>94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46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43"/>
      <c r="AZ14" s="43"/>
      <c r="BA14" s="43"/>
      <c r="BC14" s="21"/>
      <c r="BD14" s="21"/>
      <c r="BE14" s="21"/>
      <c r="BF14" s="21"/>
      <c r="BG14" s="21"/>
      <c r="BH14" s="21"/>
      <c r="BI14" s="21"/>
      <c r="BJ14" s="21"/>
      <c r="BK14" s="21"/>
      <c r="BL14" s="21"/>
    </row>
    <row r="15" spans="1:64" ht="16.5" thickTop="1" thickBot="1">
      <c r="A15" s="145" t="s">
        <v>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46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51"/>
      <c r="AY15" s="21"/>
      <c r="AZ15" s="43"/>
      <c r="BA15" s="43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>
      <c r="A16" s="145" t="s">
        <v>95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46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43"/>
      <c r="AY16" s="21"/>
      <c r="AZ16" s="43"/>
      <c r="BA16" s="43"/>
      <c r="BC16" s="21"/>
      <c r="BD16" s="21"/>
      <c r="BE16" s="21"/>
      <c r="BF16" s="21"/>
      <c r="BG16" s="21"/>
      <c r="BH16" s="21"/>
      <c r="BI16" s="21"/>
      <c r="BJ16" s="21"/>
      <c r="BK16" s="21"/>
      <c r="BL16" s="21"/>
    </row>
    <row r="17" spans="1:64" ht="16.5" thickTop="1" thickBot="1">
      <c r="A17" s="145" t="s">
        <v>96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46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43"/>
      <c r="AY17" s="21"/>
      <c r="AZ17" s="43"/>
      <c r="BA17" s="43"/>
      <c r="BC17" s="21"/>
      <c r="BD17" s="21"/>
      <c r="BE17" s="21"/>
      <c r="BF17" s="21"/>
      <c r="BG17" s="21"/>
      <c r="BH17" s="21"/>
      <c r="BI17" s="21"/>
      <c r="BJ17" s="21"/>
      <c r="BK17" s="21"/>
      <c r="BL17" s="21"/>
    </row>
    <row r="18" spans="1:64" ht="15.75" thickTop="1">
      <c r="A18" s="145" t="s">
        <v>97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55" t="s">
        <v>1</v>
      </c>
      <c r="Q18" s="155"/>
      <c r="R18" s="155"/>
      <c r="S18" s="155"/>
      <c r="T18" s="155"/>
      <c r="U18" s="155"/>
      <c r="V18" s="155"/>
      <c r="W18" s="155"/>
      <c r="X18" s="156"/>
      <c r="Y18" s="161" t="s">
        <v>98</v>
      </c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55" t="s">
        <v>1</v>
      </c>
      <c r="AP18" s="155"/>
      <c r="AQ18" s="155"/>
      <c r="AR18" s="155"/>
      <c r="AS18" s="155"/>
      <c r="AT18" s="155"/>
      <c r="AU18" s="155"/>
      <c r="AV18" s="155"/>
      <c r="AW18" s="156"/>
      <c r="AX18" s="52"/>
      <c r="AY18" s="21"/>
      <c r="AZ18" s="52"/>
      <c r="BA18" s="52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64" ht="21.75" customHeight="1">
      <c r="A19" s="153" t="str">
        <f>"(1) Datos del Impuesto de Sociedades (en caso de no estar presentado el de " &amp; AO7 &amp; ", datos estimados)"</f>
        <v>(1) Datos del Impuesto de Sociedades (en caso de no estar presentado el de 2024, datos estimados)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52"/>
      <c r="AY19" s="21"/>
      <c r="AZ19" s="52"/>
      <c r="BA19" s="52"/>
      <c r="BC19" s="21"/>
      <c r="BD19" s="21"/>
      <c r="BE19" s="21"/>
      <c r="BF19" s="21"/>
      <c r="BG19" s="21"/>
      <c r="BH19" s="21"/>
      <c r="BI19" s="21"/>
      <c r="BJ19" s="21"/>
      <c r="BK19" s="21"/>
      <c r="BL19" s="21"/>
    </row>
    <row r="20" spans="1:64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43"/>
      <c r="AZ20" s="43"/>
      <c r="BA20" s="43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1:64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43"/>
      <c r="AZ21" s="43"/>
      <c r="BA21" s="43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1:64" s="24" customFormat="1" ht="18" customHeight="1" thickBot="1">
      <c r="A22" s="150" t="str">
        <f>"Datos de empleo (ejercicio "&amp;AO7&amp;")"</f>
        <v>Datos de empleo (ejercicio 2024)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33"/>
      <c r="AY22" s="33"/>
      <c r="BC22" s="38"/>
      <c r="BD22" s="38"/>
      <c r="BE22" s="38"/>
      <c r="BF22" s="38"/>
      <c r="BG22" s="38"/>
      <c r="BH22" s="38"/>
      <c r="BI22" s="38"/>
      <c r="BJ22" s="38"/>
      <c r="BK22" s="38"/>
      <c r="BL22" s="38"/>
    </row>
    <row r="23" spans="1:64" ht="16.5" customHeight="1" thickTop="1" thickBot="1">
      <c r="A23" s="145" t="s">
        <v>258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46"/>
      <c r="AO23" s="163"/>
      <c r="AP23" s="163"/>
      <c r="AQ23" s="163"/>
      <c r="AR23" s="163"/>
      <c r="AS23" s="163"/>
      <c r="AT23" s="163"/>
      <c r="AU23" s="163"/>
      <c r="AV23" s="163"/>
      <c r="AW23" s="163"/>
      <c r="AX23" s="43"/>
      <c r="AZ23" s="43"/>
      <c r="BA23" s="43"/>
      <c r="BC23" s="21"/>
      <c r="BD23" s="21"/>
      <c r="BE23" s="21"/>
      <c r="BF23" s="21"/>
      <c r="BG23" s="21"/>
      <c r="BH23" s="21"/>
      <c r="BI23" s="21"/>
      <c r="BJ23" s="21"/>
      <c r="BK23" s="21"/>
      <c r="BL23" s="21"/>
    </row>
    <row r="24" spans="1:64" ht="16.5" customHeight="1" thickTop="1" thickBot="1">
      <c r="A24" s="145" t="s">
        <v>259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46"/>
      <c r="AO24" s="157"/>
      <c r="AP24" s="157"/>
      <c r="AQ24" s="157"/>
      <c r="AR24" s="157"/>
      <c r="AS24" s="157"/>
      <c r="AT24" s="157"/>
      <c r="AU24" s="157"/>
      <c r="AV24" s="157"/>
      <c r="AW24" s="157"/>
      <c r="AX24" s="51"/>
      <c r="AY24" s="21"/>
      <c r="AZ24" s="43"/>
      <c r="BA24" s="43"/>
      <c r="BC24" s="21"/>
      <c r="BD24" s="21"/>
      <c r="BE24" s="21"/>
      <c r="BF24" s="21"/>
      <c r="BG24" s="21"/>
      <c r="BH24" s="21"/>
      <c r="BI24" s="21"/>
      <c r="BJ24" s="21"/>
      <c r="BK24" s="21"/>
      <c r="BL24" s="21"/>
    </row>
    <row r="25" spans="1:64" ht="16.5" customHeight="1" thickTop="1" thickBot="1">
      <c r="A25" s="145" t="s">
        <v>254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46"/>
      <c r="AO25" s="157"/>
      <c r="AP25" s="157"/>
      <c r="AQ25" s="157"/>
      <c r="AR25" s="157"/>
      <c r="AS25" s="157"/>
      <c r="AT25" s="157"/>
      <c r="AU25" s="157"/>
      <c r="AV25" s="157"/>
      <c r="AW25" s="157"/>
      <c r="AX25" s="51"/>
      <c r="AY25" s="21"/>
      <c r="AZ25" s="43"/>
      <c r="BA25" s="43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1:64" ht="16.5" customHeight="1" thickTop="1" thickBot="1">
      <c r="A26" s="145" t="s">
        <v>255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46"/>
      <c r="AO26" s="157"/>
      <c r="AP26" s="157"/>
      <c r="AQ26" s="157"/>
      <c r="AR26" s="157"/>
      <c r="AS26" s="157"/>
      <c r="AT26" s="157"/>
      <c r="AU26" s="157"/>
      <c r="AV26" s="157"/>
      <c r="AW26" s="157"/>
      <c r="AX26" s="43"/>
      <c r="AZ26" s="43"/>
      <c r="BA26" s="43"/>
      <c r="BC26" s="21"/>
      <c r="BD26" s="21"/>
      <c r="BE26" s="21"/>
      <c r="BF26" s="21"/>
      <c r="BG26" s="21"/>
      <c r="BH26" s="21"/>
      <c r="BI26" s="21"/>
      <c r="BJ26" s="21"/>
      <c r="BK26" s="21"/>
      <c r="BL26" s="21"/>
    </row>
    <row r="27" spans="1:64" ht="16.5" customHeight="1" thickTop="1" thickBot="1">
      <c r="A27" s="145" t="s">
        <v>256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46"/>
      <c r="AO27" s="157"/>
      <c r="AP27" s="157"/>
      <c r="AQ27" s="157"/>
      <c r="AR27" s="157"/>
      <c r="AS27" s="157"/>
      <c r="AT27" s="157"/>
      <c r="AU27" s="157"/>
      <c r="AV27" s="157"/>
      <c r="AW27" s="157"/>
      <c r="AX27" s="43"/>
      <c r="AZ27" s="43"/>
      <c r="BA27" s="43"/>
      <c r="BC27" s="21"/>
      <c r="BD27" s="21"/>
      <c r="BE27" s="21"/>
      <c r="BF27" s="21"/>
      <c r="BG27" s="21"/>
      <c r="BH27" s="21"/>
      <c r="BI27" s="21"/>
      <c r="BJ27" s="21"/>
      <c r="BK27" s="21"/>
      <c r="BL27" s="21"/>
    </row>
    <row r="28" spans="1:64" ht="16.5" customHeight="1" thickTop="1">
      <c r="A28" s="127" t="s">
        <v>257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43"/>
      <c r="AZ28" s="43"/>
      <c r="BA28" s="43"/>
      <c r="BC28" s="21"/>
      <c r="BD28" s="21"/>
      <c r="BE28" s="21"/>
      <c r="BF28" s="21"/>
      <c r="BG28" s="21"/>
      <c r="BH28" s="21"/>
      <c r="BI28" s="21"/>
      <c r="BJ28" s="21"/>
      <c r="BK28" s="21"/>
      <c r="BL28" s="21"/>
    </row>
    <row r="29" spans="1:64" s="21" customFormat="1">
      <c r="BC29" s="38"/>
      <c r="BD29" s="38"/>
      <c r="BE29" s="38"/>
      <c r="BF29" s="38"/>
      <c r="BG29" s="38"/>
      <c r="BH29" s="38"/>
      <c r="BI29" s="38"/>
      <c r="BJ29" s="38"/>
      <c r="BK29" s="38"/>
      <c r="BL29" s="38"/>
    </row>
    <row r="30" spans="1:64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43"/>
      <c r="AZ30" s="43"/>
      <c r="BA30" s="43"/>
    </row>
    <row r="31" spans="1:64" s="24" customFormat="1" ht="18" customHeight="1">
      <c r="A31" s="150" t="s">
        <v>215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33"/>
      <c r="AY31" s="33"/>
      <c r="BC31" s="38"/>
      <c r="BD31" s="38"/>
      <c r="BE31" s="38"/>
      <c r="BF31" s="38"/>
      <c r="BG31" s="38"/>
      <c r="BH31" s="38"/>
      <c r="BI31" s="38"/>
      <c r="BJ31" s="38"/>
      <c r="BK31" s="38"/>
      <c r="BL31" s="38"/>
    </row>
    <row r="32" spans="1:64" s="24" customFormat="1" ht="15" customHeight="1">
      <c r="A32" s="22"/>
      <c r="B32" s="132" t="s">
        <v>216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8"/>
      <c r="AP32" s="6"/>
      <c r="AQ32" s="133" t="s">
        <v>85</v>
      </c>
      <c r="AR32" s="134"/>
      <c r="AS32" s="18"/>
      <c r="AT32" s="19"/>
      <c r="AU32" s="6"/>
      <c r="AV32" s="133" t="s">
        <v>86</v>
      </c>
      <c r="AW32" s="134"/>
      <c r="BC32" s="38"/>
      <c r="BD32" s="38"/>
      <c r="BE32" s="38"/>
      <c r="BF32" s="38"/>
      <c r="BG32" s="38"/>
      <c r="BH32" s="38"/>
      <c r="BI32" s="38"/>
      <c r="BJ32" s="38"/>
      <c r="BK32" s="38"/>
      <c r="BL32" s="38"/>
    </row>
    <row r="33" spans="1:64" ht="2.25" customHeight="1">
      <c r="A33" s="48"/>
      <c r="AY33" s="49"/>
      <c r="AZ33" s="49"/>
      <c r="BA33" s="49"/>
    </row>
    <row r="34" spans="1:64" s="24" customFormat="1" ht="15" customHeight="1">
      <c r="A34" s="22"/>
      <c r="B34" s="54" t="s">
        <v>217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65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64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43"/>
      <c r="AZ35" s="43"/>
      <c r="BA35" s="43"/>
      <c r="BC35" s="24"/>
      <c r="BD35" s="24"/>
      <c r="BE35" s="24"/>
      <c r="BF35" s="24"/>
      <c r="BG35" s="24"/>
      <c r="BH35" s="24"/>
      <c r="BI35" s="24"/>
      <c r="BJ35" s="24"/>
      <c r="BK35" s="24"/>
      <c r="BL35" s="24"/>
    </row>
    <row r="36" spans="1:64" s="24" customFormat="1" ht="15" customHeight="1">
      <c r="A36" s="22"/>
      <c r="B36" s="5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</row>
    <row r="37" spans="1:64" s="24" customFormat="1" ht="18" customHeight="1">
      <c r="A37" s="150" t="s">
        <v>212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33"/>
      <c r="AY37" s="33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64" ht="15.75" thickBot="1">
      <c r="A38" s="145" t="s">
        <v>92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51" t="s">
        <v>93</v>
      </c>
      <c r="AO38" s="151"/>
      <c r="AP38" s="151"/>
      <c r="AQ38" s="151"/>
      <c r="AR38" s="151"/>
      <c r="AS38" s="151"/>
      <c r="AT38" s="151"/>
      <c r="AU38" s="151"/>
      <c r="AV38" s="151"/>
      <c r="AW38" s="151"/>
      <c r="AX38" s="43"/>
      <c r="AY38" s="43"/>
      <c r="AZ38" s="43"/>
      <c r="BA38" s="43"/>
    </row>
    <row r="39" spans="1:64" ht="16.5" thickTop="1" thickBot="1">
      <c r="A39" s="148" t="s">
        <v>1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9" t="s">
        <v>1</v>
      </c>
      <c r="AO39" s="149"/>
      <c r="AP39" s="149"/>
      <c r="AQ39" s="149"/>
      <c r="AR39" s="149"/>
      <c r="AS39" s="149"/>
      <c r="AT39" s="149"/>
      <c r="AU39" s="149"/>
      <c r="AV39" s="149"/>
      <c r="AW39" s="149"/>
      <c r="AX39" s="43"/>
      <c r="AY39" s="43"/>
      <c r="AZ39" s="43"/>
      <c r="BA39" s="43"/>
    </row>
    <row r="40" spans="1:64" ht="16.5" thickTop="1" thickBot="1">
      <c r="A40" s="148" t="s">
        <v>1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9" t="s">
        <v>1</v>
      </c>
      <c r="AO40" s="149"/>
      <c r="AP40" s="149"/>
      <c r="AQ40" s="149"/>
      <c r="AR40" s="149"/>
      <c r="AS40" s="149"/>
      <c r="AT40" s="149"/>
      <c r="AU40" s="149"/>
      <c r="AV40" s="149"/>
      <c r="AW40" s="149"/>
      <c r="AX40" s="43"/>
      <c r="AY40" s="43"/>
      <c r="AZ40" s="43"/>
      <c r="BA40" s="43"/>
    </row>
    <row r="41" spans="1:64" ht="16.5" thickTop="1" thickBot="1">
      <c r="A41" s="148" t="s">
        <v>1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9" t="s">
        <v>1</v>
      </c>
      <c r="AO41" s="149"/>
      <c r="AP41" s="149"/>
      <c r="AQ41" s="149"/>
      <c r="AR41" s="149"/>
      <c r="AS41" s="149"/>
      <c r="AT41" s="149"/>
      <c r="AU41" s="149"/>
      <c r="AV41" s="149"/>
      <c r="AW41" s="149"/>
      <c r="AX41" s="43"/>
      <c r="AY41" s="43"/>
      <c r="AZ41" s="43"/>
      <c r="BA41" s="43"/>
    </row>
    <row r="42" spans="1:64" ht="15.75" thickTop="1">
      <c r="A42" s="48"/>
      <c r="AY42" s="25"/>
    </row>
    <row r="43" spans="1:64">
      <c r="A43" s="48"/>
      <c r="AY43" s="25"/>
    </row>
    <row r="44" spans="1:64" s="3" customFormat="1" ht="18.75">
      <c r="A44" s="147" t="s">
        <v>220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5"/>
    </row>
    <row r="45" spans="1:64" s="24" customFormat="1">
      <c r="A45" s="26"/>
      <c r="B45" s="27"/>
      <c r="E45" s="28"/>
      <c r="F45" s="28"/>
      <c r="G45" s="28"/>
      <c r="H45" s="29"/>
      <c r="I45" s="29"/>
      <c r="J45" s="29"/>
      <c r="K45" s="29"/>
      <c r="L45" s="29"/>
      <c r="M45" s="29"/>
      <c r="N45" s="30"/>
      <c r="AX45" s="23"/>
    </row>
    <row r="46" spans="1:64" ht="15.75" customHeight="1" thickBot="1">
      <c r="A46" s="131" t="s">
        <v>225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38"/>
      <c r="AZ46" s="38"/>
      <c r="BA46" s="38"/>
    </row>
    <row r="47" spans="1:64" s="66" customFormat="1" ht="15.75" customHeight="1" thickTop="1" thickBot="1">
      <c r="A47" s="136" t="s">
        <v>224</v>
      </c>
      <c r="B47" s="136"/>
      <c r="C47" s="136"/>
      <c r="D47" s="136"/>
      <c r="E47" s="136"/>
      <c r="F47" s="136"/>
      <c r="G47" s="137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9"/>
    </row>
    <row r="48" spans="1:64" s="66" customFormat="1" ht="15.75" customHeight="1" thickTop="1" thickBot="1">
      <c r="A48" s="136" t="s">
        <v>223</v>
      </c>
      <c r="B48" s="136"/>
      <c r="C48" s="136"/>
      <c r="D48" s="136"/>
      <c r="E48" s="136"/>
      <c r="F48" s="136"/>
      <c r="G48" s="137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9"/>
    </row>
    <row r="49" spans="1:64" s="1" customFormat="1" ht="15.75" thickTop="1">
      <c r="A49" s="63"/>
      <c r="AX49" s="4"/>
    </row>
    <row r="50" spans="1:64" s="1" customFormat="1">
      <c r="A50" s="2"/>
      <c r="AX50" s="4"/>
    </row>
    <row r="51" spans="1:64" s="1" customFormat="1" ht="18" customHeight="1" thickBot="1">
      <c r="A51" s="131" t="s">
        <v>113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6"/>
      <c r="AY51" s="16"/>
      <c r="AZ51" s="55"/>
    </row>
    <row r="52" spans="1:64" ht="15" customHeight="1" thickTop="1" thickBot="1">
      <c r="A52" s="145" t="s">
        <v>207</v>
      </c>
      <c r="B52" s="132"/>
      <c r="C52" s="132"/>
      <c r="D52" s="132"/>
      <c r="E52" s="132"/>
      <c r="F52" s="132"/>
      <c r="G52" s="137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9"/>
      <c r="AX52" s="59" t="e">
        <f>VLOOKUP(G52,Tablas!$A$88:$B$92,2,FALSE)</f>
        <v>#N/A</v>
      </c>
      <c r="AY52" s="60" t="e">
        <f>MATCH(AX52,S3_RETOS,0)</f>
        <v>#N/A</v>
      </c>
      <c r="AZ52" s="59">
        <f>COUNTIF(S3_RETOS,AX52)</f>
        <v>0</v>
      </c>
      <c r="BA52" s="9"/>
      <c r="BC52" s="24"/>
      <c r="BD52" s="165"/>
      <c r="BE52" s="24"/>
      <c r="BF52" s="24"/>
      <c r="BG52" s="24"/>
      <c r="BH52" s="24"/>
      <c r="BI52" s="24"/>
      <c r="BJ52" s="24"/>
      <c r="BK52" s="24"/>
      <c r="BL52" s="24"/>
    </row>
    <row r="53" spans="1:64" ht="15" customHeight="1" thickTop="1" thickBot="1">
      <c r="A53" s="136" t="s">
        <v>208</v>
      </c>
      <c r="B53" s="136"/>
      <c r="C53" s="136"/>
      <c r="D53" s="136"/>
      <c r="E53" s="136"/>
      <c r="F53" s="136"/>
      <c r="G53" s="137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9"/>
      <c r="AX53" s="60" t="e">
        <f>VLOOKUP(G53,Tablas!$A$95:$D$114,4,FALSE)</f>
        <v>#N/A</v>
      </c>
      <c r="AY53" s="36" t="e">
        <f>MATCH(AX53,S3_AREAS,0)</f>
        <v>#N/A</v>
      </c>
      <c r="AZ53" s="36">
        <f>COUNTIF(S3_AREAS,AX53)</f>
        <v>0</v>
      </c>
      <c r="BA53" s="38"/>
      <c r="BC53" s="24"/>
      <c r="BD53" s="165"/>
      <c r="BE53" s="24"/>
      <c r="BF53" s="24"/>
      <c r="BG53" s="24"/>
      <c r="BH53" s="24"/>
      <c r="BI53" s="24"/>
      <c r="BJ53" s="24"/>
      <c r="BK53" s="24"/>
      <c r="BL53" s="24"/>
    </row>
    <row r="54" spans="1:64" ht="15" customHeight="1" thickTop="1" thickBot="1">
      <c r="A54" s="136" t="s">
        <v>209</v>
      </c>
      <c r="B54" s="136"/>
      <c r="C54" s="136"/>
      <c r="D54" s="136"/>
      <c r="E54" s="136"/>
      <c r="F54" s="136"/>
      <c r="G54" s="137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9"/>
      <c r="AX54" s="60"/>
      <c r="AY54" s="36"/>
      <c r="AZ54" s="36"/>
      <c r="BA54" s="38"/>
      <c r="BC54" s="24"/>
      <c r="BD54" s="24"/>
      <c r="BE54" s="24"/>
      <c r="BF54" s="24"/>
      <c r="BG54" s="24"/>
      <c r="BH54" s="24"/>
      <c r="BI54" s="24"/>
      <c r="BJ54" s="24"/>
      <c r="BK54" s="24"/>
      <c r="BL54" s="24"/>
    </row>
    <row r="55" spans="1:64" ht="15" customHeight="1" thickTop="1">
      <c r="A55" s="32" t="s">
        <v>1</v>
      </c>
      <c r="B55" s="32" t="s">
        <v>1</v>
      </c>
      <c r="C55" s="31"/>
      <c r="D55" s="31"/>
      <c r="E55" s="31"/>
      <c r="F55" s="31"/>
      <c r="G55" s="31"/>
      <c r="H55" s="31"/>
      <c r="I55" s="31"/>
      <c r="AY55" s="25"/>
      <c r="AZ55" s="38"/>
      <c r="BA55" s="38"/>
      <c r="BC55" s="24"/>
      <c r="BD55" s="24"/>
      <c r="BE55" s="24"/>
      <c r="BF55" s="24"/>
      <c r="BG55" s="24"/>
      <c r="BH55" s="24"/>
      <c r="BI55" s="24"/>
      <c r="BJ55" s="24"/>
      <c r="BK55" s="24"/>
      <c r="BL55" s="24"/>
    </row>
    <row r="56" spans="1:64" s="24" customFormat="1" ht="15" customHeight="1" thickBot="1">
      <c r="A56" s="140" t="s">
        <v>210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23"/>
      <c r="AY56" s="23"/>
      <c r="AZ56" s="55"/>
    </row>
    <row r="57" spans="1:64" s="24" customFormat="1" ht="63" customHeight="1" thickTop="1" thickBot="1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4"/>
      <c r="AX57" s="23"/>
      <c r="AY57" s="23"/>
      <c r="AZ57" s="55"/>
    </row>
    <row r="58" spans="1:64" s="24" customFormat="1" ht="15.75" thickTop="1">
      <c r="A58" s="130" t="s">
        <v>218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23"/>
      <c r="AY58" s="23"/>
      <c r="AZ58" s="55"/>
    </row>
    <row r="59" spans="1:64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43"/>
      <c r="AZ59" s="43"/>
      <c r="BA59" s="43"/>
      <c r="BC59" s="24"/>
      <c r="BD59" s="24"/>
      <c r="BE59" s="24"/>
      <c r="BF59" s="24"/>
      <c r="BG59" s="24"/>
      <c r="BH59" s="24"/>
      <c r="BI59" s="24"/>
      <c r="BJ59" s="24"/>
      <c r="BK59" s="24"/>
      <c r="BL59" s="24"/>
    </row>
    <row r="60" spans="1:64" s="24" customFormat="1" ht="12.75" customHeight="1">
      <c r="A60" s="26"/>
      <c r="B60" s="27"/>
      <c r="E60" s="28"/>
      <c r="F60" s="28"/>
      <c r="G60" s="28"/>
      <c r="H60" s="29"/>
      <c r="I60" s="29"/>
      <c r="J60" s="29"/>
      <c r="K60" s="29"/>
      <c r="L60" s="29"/>
      <c r="M60" s="29"/>
      <c r="N60" s="30"/>
      <c r="AX60" s="33"/>
      <c r="AY60" s="33"/>
      <c r="BC60" s="38"/>
      <c r="BD60" s="38"/>
      <c r="BE60" s="38"/>
      <c r="BF60" s="38"/>
      <c r="BG60" s="38"/>
      <c r="BH60" s="38"/>
      <c r="BI60" s="38"/>
      <c r="BJ60" s="38"/>
      <c r="BK60" s="38"/>
      <c r="BL60" s="38"/>
    </row>
    <row r="61" spans="1:64" s="24" customFormat="1" ht="18" customHeight="1">
      <c r="A61" s="131" t="s">
        <v>109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33"/>
      <c r="AY61" s="33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64" s="24" customFormat="1" ht="15" customHeight="1">
      <c r="A62" s="22"/>
      <c r="B62" s="132" t="s">
        <v>87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8"/>
      <c r="AP62" s="6"/>
      <c r="AQ62" s="133" t="s">
        <v>85</v>
      </c>
      <c r="AR62" s="134"/>
      <c r="AS62" s="18"/>
      <c r="AT62" s="19"/>
      <c r="AU62" s="6"/>
      <c r="AV62" s="133" t="s">
        <v>86</v>
      </c>
      <c r="AW62" s="134"/>
      <c r="BC62" s="38"/>
      <c r="BD62" s="38"/>
      <c r="BE62" s="38"/>
      <c r="BF62" s="38"/>
      <c r="BG62" s="38"/>
      <c r="BH62" s="38"/>
      <c r="BI62" s="38"/>
      <c r="BJ62" s="38"/>
      <c r="BK62" s="38"/>
      <c r="BL62" s="38"/>
    </row>
    <row r="63" spans="1:64" s="24" customFormat="1" ht="15" customHeight="1">
      <c r="A63" s="22"/>
      <c r="B63" s="135" t="s">
        <v>88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33"/>
      <c r="AY63" s="33"/>
      <c r="BC63" s="38"/>
      <c r="BD63" s="38"/>
      <c r="BE63" s="38"/>
      <c r="BF63" s="38"/>
      <c r="BG63" s="38"/>
      <c r="BH63" s="38"/>
      <c r="BI63" s="38"/>
      <c r="BJ63" s="38"/>
      <c r="BK63" s="38"/>
      <c r="BL63" s="38"/>
    </row>
    <row r="64" spans="1:64" s="24" customFormat="1">
      <c r="A64" s="4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33"/>
      <c r="AY64" s="33"/>
      <c r="BC64" s="38"/>
      <c r="BD64" s="38"/>
      <c r="BE64" s="38"/>
      <c r="BF64" s="38"/>
      <c r="BG64" s="38"/>
      <c r="BH64" s="38"/>
      <c r="BI64" s="38"/>
      <c r="BJ64" s="38"/>
      <c r="BK64" s="38"/>
      <c r="BL64" s="38"/>
    </row>
    <row r="65" spans="1:64" ht="15" customHeight="1">
      <c r="A65" s="22"/>
      <c r="B65" s="132" t="s">
        <v>89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8"/>
      <c r="AP65" s="6"/>
      <c r="AQ65" s="133" t="s">
        <v>85</v>
      </c>
      <c r="AR65" s="134"/>
      <c r="AS65" s="18"/>
      <c r="AT65" s="19"/>
      <c r="AU65" s="6"/>
      <c r="AV65" s="133" t="s">
        <v>86</v>
      </c>
      <c r="AW65" s="134"/>
      <c r="AX65" s="43"/>
      <c r="AY65" s="47"/>
      <c r="AZ65" s="47"/>
      <c r="BA65" s="47"/>
    </row>
    <row r="66" spans="1:64" ht="34.5" customHeight="1">
      <c r="A66" s="44"/>
      <c r="B66" s="135" t="s">
        <v>90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43"/>
      <c r="AY66" s="47"/>
      <c r="AZ66" s="47"/>
      <c r="BA66" s="47"/>
    </row>
    <row r="67" spans="1:64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3"/>
      <c r="AY67" s="47"/>
      <c r="AZ67" s="47"/>
      <c r="BA67" s="47"/>
    </row>
    <row r="68" spans="1:64" ht="16.5" customHeight="1">
      <c r="A68" s="45"/>
      <c r="B68" s="132" t="s">
        <v>91</v>
      </c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8"/>
      <c r="AP68" s="6"/>
      <c r="AQ68" s="134" t="s">
        <v>85</v>
      </c>
      <c r="AR68" s="134"/>
      <c r="AS68" s="18"/>
      <c r="AT68" s="19"/>
      <c r="AU68" s="6"/>
      <c r="AV68" s="133" t="s">
        <v>86</v>
      </c>
      <c r="AW68" s="134"/>
      <c r="AX68" s="43"/>
      <c r="AY68" s="47"/>
      <c r="AZ68" s="47"/>
      <c r="BA68" s="47"/>
    </row>
    <row r="69" spans="1:64" ht="2.25" customHeight="1">
      <c r="A69" s="4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18"/>
      <c r="AP69" s="25"/>
      <c r="AQ69" s="62"/>
      <c r="AR69" s="62"/>
      <c r="AS69" s="18"/>
      <c r="AT69" s="20"/>
      <c r="AU69" s="25"/>
      <c r="AV69" s="62"/>
      <c r="AW69" s="62"/>
      <c r="AX69" s="43"/>
      <c r="AY69" s="47"/>
      <c r="AZ69" s="47"/>
      <c r="BA69" s="47"/>
    </row>
    <row r="70" spans="1:64" ht="16.5" customHeight="1">
      <c r="A70" s="45"/>
      <c r="B70" s="64" t="s">
        <v>219</v>
      </c>
      <c r="C70" s="35"/>
      <c r="D70" s="35"/>
      <c r="E70" s="61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43"/>
      <c r="AO70" s="47"/>
      <c r="AP70" s="47"/>
      <c r="AQ70" s="47"/>
      <c r="AX70" s="38"/>
      <c r="AZ70" s="38"/>
      <c r="BA70" s="38"/>
    </row>
    <row r="71" spans="1:64" ht="38.25" customHeight="1">
      <c r="A71" s="45"/>
      <c r="B71" s="128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43"/>
      <c r="AY71" s="47"/>
      <c r="AZ71" s="47"/>
      <c r="BA71" s="47"/>
    </row>
    <row r="72" spans="1:64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43"/>
      <c r="AZ72" s="43"/>
      <c r="BA72" s="43"/>
      <c r="BC72" s="24"/>
      <c r="BD72" s="24"/>
      <c r="BE72" s="24"/>
      <c r="BF72" s="24"/>
      <c r="BG72" s="24"/>
      <c r="BH72" s="24"/>
      <c r="BI72" s="24"/>
      <c r="BJ72" s="24"/>
      <c r="BK72" s="24"/>
      <c r="BL72" s="24"/>
    </row>
    <row r="73" spans="1:64" ht="16.5" customHeight="1">
      <c r="A73" s="45"/>
      <c r="B73" s="132" t="s">
        <v>226</v>
      </c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8"/>
      <c r="AP73" s="6"/>
      <c r="AQ73" s="134" t="s">
        <v>85</v>
      </c>
      <c r="AR73" s="134"/>
      <c r="AS73" s="18"/>
      <c r="AT73" s="19"/>
      <c r="AU73" s="6"/>
      <c r="AV73" s="133" t="s">
        <v>86</v>
      </c>
      <c r="AW73" s="134"/>
      <c r="AX73" s="43"/>
      <c r="AY73" s="47"/>
      <c r="AZ73" s="47"/>
      <c r="BA73" s="47"/>
    </row>
    <row r="74" spans="1:64" ht="2.25" customHeight="1">
      <c r="A74" s="4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18"/>
      <c r="AP74" s="25"/>
      <c r="AQ74" s="62"/>
      <c r="AR74" s="62"/>
      <c r="AS74" s="18"/>
      <c r="AT74" s="20"/>
      <c r="AU74" s="25"/>
      <c r="AV74" s="62"/>
      <c r="AW74" s="62"/>
      <c r="AX74" s="43"/>
      <c r="AY74" s="47"/>
      <c r="AZ74" s="47"/>
      <c r="BA74" s="47"/>
    </row>
    <row r="75" spans="1:64" ht="16.5" customHeight="1">
      <c r="A75" s="45"/>
      <c r="B75" s="64" t="s">
        <v>227</v>
      </c>
      <c r="C75" s="35"/>
      <c r="D75" s="35"/>
      <c r="E75" s="61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43"/>
      <c r="AO75" s="47"/>
      <c r="AP75" s="47"/>
      <c r="AQ75" s="47"/>
      <c r="AX75" s="38"/>
      <c r="AZ75" s="38"/>
      <c r="BA75" s="38"/>
    </row>
    <row r="76" spans="1:64" ht="38.25" customHeight="1">
      <c r="A76" s="45"/>
      <c r="B76" s="128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43"/>
      <c r="AY76" s="47"/>
      <c r="AZ76" s="47"/>
      <c r="BA76" s="47"/>
    </row>
    <row r="77" spans="1:64" s="1" customFormat="1">
      <c r="A77" s="2"/>
      <c r="AX77" s="4"/>
    </row>
  </sheetData>
  <sheetProtection algorithmName="SHA-512" hashValue="rMv1QfFs7Px3exM6SbvqsmkKXKjNBH+HmMVBxe+/iHSI/vkcRsxXDu5MN1d/fGn1CXwv8ewfaX/mq3J4Ece/mA==" saltValue="t2hKoQ30kjXqAO8OYtkr7Q==" spinCount="100000" sheet="1" selectLockedCells="1"/>
  <mergeCells count="109">
    <mergeCell ref="A26:AN26"/>
    <mergeCell ref="AO26:AW26"/>
    <mergeCell ref="A27:AN27"/>
    <mergeCell ref="AO27:AW27"/>
    <mergeCell ref="A25:AN25"/>
    <mergeCell ref="AO25:AW25"/>
    <mergeCell ref="AO23:AW23"/>
    <mergeCell ref="A24:AN24"/>
    <mergeCell ref="AO24:AW24"/>
    <mergeCell ref="A23:AN23"/>
    <mergeCell ref="AF9:AN9"/>
    <mergeCell ref="AF10:AN10"/>
    <mergeCell ref="W8:AE8"/>
    <mergeCell ref="AF12:AN12"/>
    <mergeCell ref="AF13:AN13"/>
    <mergeCell ref="AO10:AW10"/>
    <mergeCell ref="AO11:AW11"/>
    <mergeCell ref="AF11:AN11"/>
    <mergeCell ref="A14:V14"/>
    <mergeCell ref="A6:AW6"/>
    <mergeCell ref="A31:AW31"/>
    <mergeCell ref="B32:AN32"/>
    <mergeCell ref="W7:AE7"/>
    <mergeCell ref="A3:AW3"/>
    <mergeCell ref="W9:AE9"/>
    <mergeCell ref="W10:AE10"/>
    <mergeCell ref="W15:AE15"/>
    <mergeCell ref="W16:AE16"/>
    <mergeCell ref="AO13:AW13"/>
    <mergeCell ref="AF14:AN14"/>
    <mergeCell ref="AF15:AN15"/>
    <mergeCell ref="AF16:AN16"/>
    <mergeCell ref="AO14:AW14"/>
    <mergeCell ref="AO15:AW15"/>
    <mergeCell ref="AO16:AW16"/>
    <mergeCell ref="AF17:AN17"/>
    <mergeCell ref="AO18:AW18"/>
    <mergeCell ref="A18:O18"/>
    <mergeCell ref="Y18:AN18"/>
    <mergeCell ref="A16:V16"/>
    <mergeCell ref="A22:AW22"/>
    <mergeCell ref="AF7:AN7"/>
    <mergeCell ref="AO7:AW7"/>
    <mergeCell ref="A38:AM38"/>
    <mergeCell ref="A39:AM39"/>
    <mergeCell ref="AE34:AW34"/>
    <mergeCell ref="A7:V7"/>
    <mergeCell ref="AF8:AN8"/>
    <mergeCell ref="AO9:AW9"/>
    <mergeCell ref="A8:V8"/>
    <mergeCell ref="A19:AW19"/>
    <mergeCell ref="P18:X18"/>
    <mergeCell ref="AO17:AW17"/>
    <mergeCell ref="A10:V10"/>
    <mergeCell ref="A11:V11"/>
    <mergeCell ref="A12:V12"/>
    <mergeCell ref="A13:V13"/>
    <mergeCell ref="AQ32:AR32"/>
    <mergeCell ref="W11:AE11"/>
    <mergeCell ref="W12:AE12"/>
    <mergeCell ref="W13:AE13"/>
    <mergeCell ref="A15:V15"/>
    <mergeCell ref="AO12:AW12"/>
    <mergeCell ref="W17:AE17"/>
    <mergeCell ref="AO8:AW8"/>
    <mergeCell ref="W14:AE14"/>
    <mergeCell ref="A9:V9"/>
    <mergeCell ref="A54:F54"/>
    <mergeCell ref="G54:AW54"/>
    <mergeCell ref="A56:AW56"/>
    <mergeCell ref="A57:AW57"/>
    <mergeCell ref="A17:V17"/>
    <mergeCell ref="A44:AW44"/>
    <mergeCell ref="AV32:AW32"/>
    <mergeCell ref="A46:AW46"/>
    <mergeCell ref="A47:F47"/>
    <mergeCell ref="G47:AW47"/>
    <mergeCell ref="A48:F48"/>
    <mergeCell ref="G48:AW48"/>
    <mergeCell ref="A41:AM41"/>
    <mergeCell ref="AN41:AW41"/>
    <mergeCell ref="A40:AM40"/>
    <mergeCell ref="AN40:AW40"/>
    <mergeCell ref="A51:AW51"/>
    <mergeCell ref="A52:F52"/>
    <mergeCell ref="G52:AW52"/>
    <mergeCell ref="A53:F53"/>
    <mergeCell ref="G53:AW53"/>
    <mergeCell ref="A37:AW37"/>
    <mergeCell ref="AN38:AW38"/>
    <mergeCell ref="AN39:AW39"/>
    <mergeCell ref="B76:AW76"/>
    <mergeCell ref="A58:AW58"/>
    <mergeCell ref="A61:AW61"/>
    <mergeCell ref="B62:AN62"/>
    <mergeCell ref="AQ62:AR62"/>
    <mergeCell ref="AV62:AW62"/>
    <mergeCell ref="B63:AW63"/>
    <mergeCell ref="B65:AN65"/>
    <mergeCell ref="AQ65:AR65"/>
    <mergeCell ref="AV65:AW65"/>
    <mergeCell ref="B66:AW66"/>
    <mergeCell ref="B68:AN68"/>
    <mergeCell ref="AQ68:AR68"/>
    <mergeCell ref="AV68:AW68"/>
    <mergeCell ref="B71:AW71"/>
    <mergeCell ref="B73:AN73"/>
    <mergeCell ref="AQ73:AR73"/>
    <mergeCell ref="AV73:AW73"/>
  </mergeCells>
  <dataValidations xWindow="555" yWindow="384" count="12">
    <dataValidation type="list" allowBlank="1" showInputMessage="1" showErrorMessage="1" sqref="AP32:AP33 AU32:AU33 AU62 AP65 AU65 AP68:AP69 AP62 AU68:AU69 AP73:AP74 AU73:AU74" xr:uid="{00000000-0002-0000-0000-000000000000}">
      <formula1>X_</formula1>
    </dataValidation>
    <dataValidation type="textLength" operator="lessThanOrEqual" allowBlank="1" showInputMessage="1" showErrorMessage="1" errorTitle="Atención" error="La longitud máxima del campo es de 250 caracteres." sqref="S7:V7 W8 AR10:AW10 AF10:AK10 AF8 W10:AB10 S37:AW37" xr:uid="{00000000-0002-0000-0000-000001000000}">
      <formula1>250</formula1>
    </dataValidation>
    <dataValidation type="textLength" operator="lessThanOrEqual" allowBlank="1" showInputMessage="1" showErrorMessage="1" errorTitle="Atención" error="La longitud máxima del campo es de 1.000 caracteres." sqref="AF16:AK17 AR16:AW17 W16:AB17" xr:uid="{00000000-0002-0000-0000-000004000000}">
      <formula1>1000</formula1>
    </dataValidation>
    <dataValidation type="textLength" operator="lessThanOrEqual" allowBlank="1" showInputMessage="1" showErrorMessage="1" sqref="AF9:AK9 AR9:AW9 W9:AB9" xr:uid="{00000000-0002-0000-0000-000005000000}">
      <formula1>32</formula1>
    </dataValidation>
    <dataValidation type="textLength" operator="lessThanOrEqual" allowBlank="1" showInputMessage="1" showErrorMessage="1" errorTitle="Atención" error="La longitud máxima del campo es de 100 caracteres." sqref="AF14:AK14 AR14:AW14 W14:AB14 AR23:AW23" xr:uid="{00000000-0002-0000-0000-000006000000}">
      <formula1>100</formula1>
    </dataValidation>
    <dataValidation allowBlank="1" showErrorMessage="1" prompt="Según se recoge en los inventarios de los respectivos Hubs (www.idepa.es/innovacion)" sqref="B34:AW34 B36:AA36" xr:uid="{7C6A4414-12DF-48A4-839E-73A29550EA1F}"/>
    <dataValidation type="list" allowBlank="1" showInputMessage="1" showErrorMessage="1" sqref="S30:AW36" xr:uid="{00000000-0002-0000-0000-000007000000}">
      <formula1>SI_NO</formula1>
    </dataValidation>
    <dataValidation type="list" allowBlank="1" showInputMessage="1" showErrorMessage="1" sqref="G48:AW48" xr:uid="{73515188-0F65-4001-B377-4BF2F7841FDC}">
      <formula1>CONCEJO</formula1>
    </dataValidation>
    <dataValidation allowBlank="1" showErrorMessage="1" sqref="B71:AW71 B76:AW76" xr:uid="{601FCE80-EDB4-47A7-B797-84E07E1C9463}"/>
    <dataValidation type="list" allowBlank="1" showInputMessage="1" showErrorMessage="1" sqref="G54:AW54" xr:uid="{86CA22BD-0050-46D4-911B-73F5E26033C9}">
      <formula1>S3_N_AREA</formula1>
    </dataValidation>
    <dataValidation type="list" allowBlank="1" showInputMessage="1" showErrorMessage="1" sqref="G52" xr:uid="{6D16CB13-D0D2-44DF-8FCF-4B098A4A23DC}">
      <formula1>S3_AMBITOS</formula1>
    </dataValidation>
    <dataValidation type="list" allowBlank="1" showInputMessage="1" showErrorMessage="1" sqref="G53" xr:uid="{249EF9C4-4746-4FD2-B8A1-C9345CD22AC9}">
      <formula1>S3_N_RETO</formula1>
    </dataValidation>
  </dataValidations>
  <hyperlinks>
    <hyperlink ref="B66" r:id="rId1" display="https://www.boe.es/diario_boe/txt.php?id=BOE-A-2016-12601" xr:uid="{DE0BDEEF-480B-4D4D-B85E-5C85C2063507}"/>
    <hyperlink ref="B63" r:id="rId2" display="http://www.boe.es/diario_boe/txt.php?id=BOE-A-2013-12913" xr:uid="{8C43780B-74E0-4A8B-AC49-CA3E76DDF465}"/>
    <hyperlink ref="A58:AW58" r:id="rId3" display="https://www.idepa.es/innovacion/s3-asturias/s3-asturias-2021-2027" xr:uid="{E265585B-3A67-41EC-8CF0-4D7307018607}"/>
  </hyperlinks>
  <pageMargins left="0.78740157480314965" right="0.78740157480314965" top="0.98425196850393704" bottom="0.98425196850393704" header="0.19685039370078741" footer="0.19685039370078741"/>
  <pageSetup paperSize="9" scale="66" orientation="portrait" r:id="rId4"/>
  <headerFooter>
    <oddHeader>&amp;L&amp;"Verdana,Negrita"&amp;14&amp;K03+000
DATOS DEL PROYECTO
&amp;R&amp;G</oddHeader>
    <oddFooter>&amp;L&amp;G&amp;RPágina &amp;P de &amp;N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33A2-3A6A-4F03-B57A-A42788CDBAC2}">
  <sheetPr codeName="Hoja2"/>
  <dimension ref="A1:R29"/>
  <sheetViews>
    <sheetView showGridLines="0" zoomScaleNormal="100" zoomScaleSheetLayoutView="100" zoomScalePageLayoutView="110" workbookViewId="0">
      <selection activeCell="A6" sqref="A6"/>
    </sheetView>
  </sheetViews>
  <sheetFormatPr baseColWidth="10" defaultColWidth="11.42578125" defaultRowHeight="15.95" customHeight="1"/>
  <cols>
    <col min="1" max="1" width="4.85546875" style="77" customWidth="1"/>
    <col min="2" max="2" width="40.140625" style="78" customWidth="1"/>
    <col min="3" max="3" width="43.42578125" style="79" customWidth="1"/>
    <col min="4" max="5" width="14.28515625" style="78" customWidth="1"/>
    <col min="6" max="7" width="14.28515625" style="76" customWidth="1"/>
    <col min="8" max="8" width="46.42578125" style="76" customWidth="1"/>
    <col min="9" max="13" width="11.42578125" style="76"/>
    <col min="14" max="14" width="4.5703125" style="118" hidden="1" customWidth="1"/>
    <col min="15" max="16384" width="11.42578125" style="76"/>
  </cols>
  <sheetData>
    <row r="1" spans="1:18" s="38" customFormat="1" ht="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12"/>
      <c r="O1" s="25"/>
      <c r="Q1" s="25"/>
      <c r="R1" s="25"/>
    </row>
    <row r="2" spans="1:18" s="41" customFormat="1" ht="18.75">
      <c r="A2" s="111" t="s">
        <v>242</v>
      </c>
      <c r="B2" s="111"/>
      <c r="C2" s="111"/>
      <c r="D2" s="111"/>
      <c r="E2" s="111"/>
      <c r="F2" s="111"/>
      <c r="G2" s="111"/>
      <c r="H2" s="111"/>
      <c r="I2" s="39"/>
      <c r="J2" s="40"/>
      <c r="N2" s="113"/>
    </row>
    <row r="3" spans="1:18" s="38" customFormat="1" ht="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61"/>
      <c r="R3" s="43"/>
    </row>
    <row r="4" spans="1:18" s="67" customFormat="1" ht="36.75">
      <c r="A4" s="80" t="s">
        <v>228</v>
      </c>
      <c r="B4" s="80" t="s">
        <v>105</v>
      </c>
      <c r="C4" s="80" t="s">
        <v>213</v>
      </c>
      <c r="D4" s="80" t="s">
        <v>106</v>
      </c>
      <c r="E4" s="80" t="s">
        <v>229</v>
      </c>
      <c r="F4" s="80" t="s">
        <v>239</v>
      </c>
      <c r="G4" s="80" t="s">
        <v>240</v>
      </c>
      <c r="H4" s="80" t="s">
        <v>214</v>
      </c>
      <c r="N4" s="114"/>
    </row>
    <row r="5" spans="1:18" s="68" customFormat="1" ht="18" customHeight="1">
      <c r="A5" s="95" t="s">
        <v>230</v>
      </c>
      <c r="B5" s="81"/>
      <c r="C5" s="81"/>
      <c r="D5" s="82"/>
      <c r="E5" s="83"/>
      <c r="F5" s="84"/>
      <c r="G5" s="83"/>
      <c r="H5" s="85"/>
      <c r="N5" s="115" t="s">
        <v>234</v>
      </c>
    </row>
    <row r="6" spans="1:18" s="68" customFormat="1" ht="18" customHeight="1">
      <c r="A6" s="86"/>
      <c r="B6" s="87"/>
      <c r="C6" s="87"/>
      <c r="D6" s="88"/>
      <c r="E6" s="93"/>
      <c r="F6" s="88"/>
      <c r="G6" s="88"/>
      <c r="H6" s="89"/>
      <c r="N6" s="115"/>
    </row>
    <row r="7" spans="1:18" s="68" customFormat="1" ht="18" customHeight="1">
      <c r="A7" s="86"/>
      <c r="B7" s="87"/>
      <c r="C7" s="87"/>
      <c r="D7" s="88"/>
      <c r="E7" s="93"/>
      <c r="F7" s="88"/>
      <c r="G7" s="88"/>
      <c r="H7" s="89"/>
      <c r="N7" s="115"/>
    </row>
    <row r="8" spans="1:18" s="68" customFormat="1" ht="18" customHeight="1">
      <c r="A8" s="86"/>
      <c r="B8" s="87"/>
      <c r="C8" s="87"/>
      <c r="D8" s="88"/>
      <c r="E8" s="93"/>
      <c r="F8" s="88"/>
      <c r="G8" s="88"/>
      <c r="H8" s="89"/>
      <c r="N8" s="115"/>
    </row>
    <row r="9" spans="1:18" s="68" customFormat="1" ht="18" customHeight="1">
      <c r="A9" s="86"/>
      <c r="B9" s="87"/>
      <c r="C9" s="87"/>
      <c r="D9" s="88"/>
      <c r="E9" s="93"/>
      <c r="F9" s="88"/>
      <c r="G9" s="88"/>
      <c r="H9" s="89"/>
      <c r="N9" s="115"/>
    </row>
    <row r="10" spans="1:18" s="105" customFormat="1" ht="18" customHeight="1">
      <c r="A10" s="97"/>
      <c r="B10" s="98"/>
      <c r="C10" s="99"/>
      <c r="D10" s="100" t="s">
        <v>249</v>
      </c>
      <c r="E10" s="101">
        <f>SUM(E6:E9)</f>
        <v>0</v>
      </c>
      <c r="F10" s="102"/>
      <c r="G10" s="103"/>
      <c r="H10" s="104"/>
      <c r="N10" s="116" t="s">
        <v>235</v>
      </c>
    </row>
    <row r="11" spans="1:18" s="68" customFormat="1" ht="18" customHeight="1">
      <c r="A11" s="96" t="s">
        <v>231</v>
      </c>
      <c r="B11" s="90"/>
      <c r="C11" s="82"/>
      <c r="D11" s="82"/>
      <c r="E11" s="94"/>
      <c r="F11" s="91"/>
      <c r="G11" s="83"/>
      <c r="H11" s="92"/>
      <c r="N11" s="115" t="s">
        <v>236</v>
      </c>
    </row>
    <row r="12" spans="1:18" s="68" customFormat="1" ht="18" customHeight="1">
      <c r="A12" s="86"/>
      <c r="B12" s="87"/>
      <c r="C12" s="87"/>
      <c r="D12" s="88"/>
      <c r="E12" s="93"/>
      <c r="F12" s="88"/>
      <c r="G12" s="88"/>
      <c r="H12" s="89"/>
      <c r="N12" s="115"/>
    </row>
    <row r="13" spans="1:18" s="68" customFormat="1" ht="18" customHeight="1">
      <c r="A13" s="86"/>
      <c r="B13" s="87"/>
      <c r="C13" s="87"/>
      <c r="D13" s="88"/>
      <c r="E13" s="93"/>
      <c r="F13" s="88"/>
      <c r="G13" s="88"/>
      <c r="H13" s="89"/>
      <c r="N13" s="115"/>
    </row>
    <row r="14" spans="1:18" s="68" customFormat="1" ht="18" customHeight="1">
      <c r="A14" s="86"/>
      <c r="B14" s="87"/>
      <c r="C14" s="87"/>
      <c r="D14" s="88"/>
      <c r="E14" s="93"/>
      <c r="F14" s="88"/>
      <c r="G14" s="88"/>
      <c r="H14" s="89"/>
      <c r="N14" s="115"/>
    </row>
    <row r="15" spans="1:18" s="68" customFormat="1" ht="18" customHeight="1">
      <c r="A15" s="86"/>
      <c r="B15" s="87"/>
      <c r="C15" s="87"/>
      <c r="D15" s="88"/>
      <c r="E15" s="93"/>
      <c r="F15" s="88"/>
      <c r="G15" s="88"/>
      <c r="H15" s="89"/>
      <c r="N15" s="115"/>
    </row>
    <row r="16" spans="1:18" s="105" customFormat="1" ht="18" customHeight="1">
      <c r="A16" s="97"/>
      <c r="B16" s="98"/>
      <c r="C16" s="99"/>
      <c r="D16" s="100" t="s">
        <v>250</v>
      </c>
      <c r="E16" s="101">
        <f>SUM(E12:E15)</f>
        <v>0</v>
      </c>
      <c r="F16" s="102"/>
      <c r="G16" s="103"/>
      <c r="H16" s="104"/>
      <c r="N16" s="116" t="s">
        <v>237</v>
      </c>
    </row>
    <row r="17" spans="1:14" s="68" customFormat="1" ht="18" customHeight="1">
      <c r="A17" s="96" t="s">
        <v>232</v>
      </c>
      <c r="B17" s="90"/>
      <c r="C17" s="82"/>
      <c r="D17" s="82"/>
      <c r="E17" s="94"/>
      <c r="F17" s="91"/>
      <c r="G17" s="83"/>
      <c r="H17" s="92"/>
      <c r="N17" s="115" t="s">
        <v>110</v>
      </c>
    </row>
    <row r="18" spans="1:14" s="68" customFormat="1" ht="18" customHeight="1">
      <c r="A18" s="86"/>
      <c r="B18" s="87"/>
      <c r="C18" s="87"/>
      <c r="D18" s="88"/>
      <c r="E18" s="93"/>
      <c r="F18" s="88"/>
      <c r="G18" s="88"/>
      <c r="H18" s="89"/>
      <c r="N18" s="115"/>
    </row>
    <row r="19" spans="1:14" s="68" customFormat="1" ht="18" customHeight="1">
      <c r="A19" s="86"/>
      <c r="B19" s="87"/>
      <c r="C19" s="87"/>
      <c r="D19" s="88"/>
      <c r="E19" s="93"/>
      <c r="F19" s="88"/>
      <c r="G19" s="88"/>
      <c r="H19" s="89"/>
      <c r="N19" s="115"/>
    </row>
    <row r="20" spans="1:14" s="68" customFormat="1" ht="18" customHeight="1">
      <c r="A20" s="86"/>
      <c r="B20" s="87"/>
      <c r="C20" s="87"/>
      <c r="D20" s="88"/>
      <c r="E20" s="93"/>
      <c r="F20" s="88"/>
      <c r="G20" s="88"/>
      <c r="H20" s="89"/>
      <c r="N20" s="115"/>
    </row>
    <row r="21" spans="1:14" s="68" customFormat="1" ht="18" customHeight="1">
      <c r="A21" s="86"/>
      <c r="B21" s="87"/>
      <c r="C21" s="87"/>
      <c r="D21" s="88"/>
      <c r="E21" s="93"/>
      <c r="F21" s="88"/>
      <c r="G21" s="88"/>
      <c r="H21" s="89"/>
      <c r="N21" s="115"/>
    </row>
    <row r="22" spans="1:14" s="105" customFormat="1" ht="18" customHeight="1">
      <c r="A22" s="97"/>
      <c r="B22" s="98"/>
      <c r="C22" s="99"/>
      <c r="D22" s="100" t="s">
        <v>251</v>
      </c>
      <c r="E22" s="101">
        <f>SUM(E18:E21)</f>
        <v>0</v>
      </c>
      <c r="F22" s="102"/>
      <c r="G22" s="103"/>
      <c r="H22" s="104"/>
      <c r="N22" s="116" t="s">
        <v>111</v>
      </c>
    </row>
    <row r="23" spans="1:14" s="68" customFormat="1" ht="18" customHeight="1">
      <c r="A23" s="96" t="s">
        <v>244</v>
      </c>
      <c r="B23" s="90"/>
      <c r="C23" s="82"/>
      <c r="D23" s="82"/>
      <c r="E23" s="94"/>
      <c r="F23" s="91"/>
      <c r="G23" s="83"/>
      <c r="H23" s="92"/>
      <c r="N23" s="115" t="s">
        <v>246</v>
      </c>
    </row>
    <row r="24" spans="1:14" s="68" customFormat="1" ht="18" customHeight="1">
      <c r="A24" s="119" t="s">
        <v>245</v>
      </c>
      <c r="B24" s="120" t="s">
        <v>248</v>
      </c>
      <c r="C24" s="121"/>
      <c r="D24" s="122" t="s">
        <v>245</v>
      </c>
      <c r="E24" s="123" t="str">
        <f>IF((E10+E16+E22)*0.07&gt;0,ROUND((E10+E16+E22)*0.07,2),"-")</f>
        <v>-</v>
      </c>
      <c r="F24" s="122" t="s">
        <v>245</v>
      </c>
      <c r="G24" s="122" t="s">
        <v>245</v>
      </c>
      <c r="H24" s="124" t="s">
        <v>245</v>
      </c>
      <c r="N24" s="115"/>
    </row>
    <row r="25" spans="1:14" s="105" customFormat="1" ht="18" customHeight="1">
      <c r="A25" s="97"/>
      <c r="B25" s="98"/>
      <c r="C25" s="99"/>
      <c r="D25" s="100" t="s">
        <v>252</v>
      </c>
      <c r="E25" s="101">
        <f>SUM(E24:E24)</f>
        <v>0</v>
      </c>
      <c r="F25" s="102"/>
      <c r="G25" s="103"/>
      <c r="H25" s="104"/>
      <c r="N25" s="116" t="s">
        <v>247</v>
      </c>
    </row>
    <row r="26" spans="1:14" s="105" customFormat="1" ht="18" customHeight="1">
      <c r="A26" s="96"/>
      <c r="B26" s="106"/>
      <c r="C26" s="106"/>
      <c r="D26" s="107" t="s">
        <v>233</v>
      </c>
      <c r="E26" s="108">
        <f>SUM(E10+E16+E22+E25)</f>
        <v>0</v>
      </c>
      <c r="F26" s="125" t="s">
        <v>253</v>
      </c>
      <c r="G26" s="109"/>
      <c r="H26" s="110"/>
      <c r="N26" s="116" t="s">
        <v>112</v>
      </c>
    </row>
    <row r="27" spans="1:14" s="69" customFormat="1" ht="15" customHeight="1">
      <c r="A27" s="70"/>
      <c r="B27" s="71"/>
      <c r="C27" s="71"/>
      <c r="D27" s="72"/>
      <c r="E27" s="73"/>
      <c r="F27" s="74"/>
      <c r="G27" s="74"/>
      <c r="H27" s="75"/>
      <c r="I27" s="70"/>
      <c r="N27" s="117"/>
    </row>
    <row r="28" spans="1:14" ht="24" customHeight="1">
      <c r="A28" s="164" t="s">
        <v>243</v>
      </c>
      <c r="B28" s="164"/>
      <c r="C28" s="164"/>
      <c r="D28" s="164"/>
      <c r="E28" s="164"/>
      <c r="F28" s="164"/>
      <c r="G28" s="164"/>
      <c r="H28" s="164"/>
    </row>
    <row r="29" spans="1:14" ht="24" customHeight="1">
      <c r="A29" s="164" t="s">
        <v>238</v>
      </c>
      <c r="B29" s="164"/>
      <c r="C29" s="164"/>
      <c r="D29" s="164"/>
      <c r="E29" s="164"/>
      <c r="F29" s="164"/>
      <c r="G29" s="164"/>
      <c r="H29" s="164"/>
    </row>
  </sheetData>
  <sheetProtection sheet="1" selectLockedCells="1"/>
  <mergeCells count="2">
    <mergeCell ref="A28:H28"/>
    <mergeCell ref="A29:H29"/>
  </mergeCells>
  <dataValidations count="2">
    <dataValidation type="list" errorStyle="information" allowBlank="1" showInputMessage="1" showErrorMessage="1" sqref="F24:G24 D24" xr:uid="{3B0E914F-32C7-4DC4-823F-DE660EBDEA67}">
      <formula1>SI_NO</formula1>
    </dataValidation>
    <dataValidation type="list" allowBlank="1" showInputMessage="1" showErrorMessage="1" sqref="F6:G9 D6:D9 F12:G15 D12:D15 F18:G21 D18:D21" xr:uid="{022A4425-9ED0-499A-8363-027CEE6D4B38}">
      <formula1>SI_NO</formula1>
    </dataValidation>
  </dataValidations>
  <printOptions horizontalCentered="1"/>
  <pageMargins left="0.39370078740157483" right="0" top="1.1811023622047245" bottom="0.78740157480314965" header="0.31496062992125984" footer="0.11811023622047245"/>
  <pageSetup paperSize="9" scale="71" firstPageNumber="0" orientation="landscape" horizontalDpi="300" verticalDpi="300" r:id="rId1"/>
  <headerFooter alignWithMargins="0">
    <oddHeader>&amp;L&amp;"Verdana,Negrita"&amp;14&amp;K03+000
DATOS DEL PROYECTO&amp;R&amp;G</oddHeader>
    <oddFooter>&amp;L&amp;G&amp;R&amp;"FrutigerNext LT Regular,Normal"&amp;8Página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D182"/>
  <sheetViews>
    <sheetView workbookViewId="0"/>
  </sheetViews>
  <sheetFormatPr baseColWidth="10" defaultColWidth="11.42578125" defaultRowHeight="12.75"/>
  <cols>
    <col min="1" max="1" width="55.42578125" style="9" customWidth="1"/>
    <col min="2" max="2" width="9.28515625" style="10" customWidth="1"/>
    <col min="3" max="3" width="11.42578125" style="10"/>
    <col min="4" max="16384" width="11.42578125" style="9"/>
  </cols>
  <sheetData>
    <row r="1" spans="1:3">
      <c r="A1" s="7" t="s">
        <v>241</v>
      </c>
      <c r="B1" s="11">
        <v>2025</v>
      </c>
      <c r="C1" s="11"/>
    </row>
    <row r="3" spans="1:3">
      <c r="A3" s="7" t="s">
        <v>3</v>
      </c>
      <c r="B3" s="8"/>
      <c r="C3" s="8"/>
    </row>
    <row r="4" spans="1:3">
      <c r="A4" s="9" t="s">
        <v>5</v>
      </c>
      <c r="B4" s="10" t="s">
        <v>2</v>
      </c>
    </row>
    <row r="5" spans="1:3">
      <c r="A5" s="9" t="s">
        <v>4</v>
      </c>
    </row>
    <row r="7" spans="1:3">
      <c r="A7" s="7" t="s">
        <v>84</v>
      </c>
      <c r="B7" s="8"/>
      <c r="C7" s="11"/>
    </row>
    <row r="8" spans="1:3">
      <c r="A8" s="9" t="s">
        <v>6</v>
      </c>
      <c r="B8" s="12">
        <v>1</v>
      </c>
    </row>
    <row r="9" spans="1:3">
      <c r="A9" s="9" t="s">
        <v>7</v>
      </c>
      <c r="B9" s="12">
        <v>2</v>
      </c>
    </row>
    <row r="10" spans="1:3">
      <c r="A10" s="9" t="s">
        <v>8</v>
      </c>
      <c r="B10" s="12">
        <v>3</v>
      </c>
    </row>
    <row r="11" spans="1:3">
      <c r="A11" s="9" t="s">
        <v>9</v>
      </c>
      <c r="B11" s="12">
        <v>4</v>
      </c>
    </row>
    <row r="12" spans="1:3">
      <c r="A12" s="9" t="s">
        <v>10</v>
      </c>
      <c r="B12" s="12">
        <v>5</v>
      </c>
    </row>
    <row r="13" spans="1:3">
      <c r="A13" s="9" t="s">
        <v>11</v>
      </c>
      <c r="B13" s="12">
        <v>6</v>
      </c>
    </row>
    <row r="14" spans="1:3">
      <c r="A14" s="9" t="s">
        <v>12</v>
      </c>
      <c r="B14" s="12">
        <v>7</v>
      </c>
    </row>
    <row r="15" spans="1:3">
      <c r="A15" s="9" t="s">
        <v>13</v>
      </c>
      <c r="B15" s="12">
        <v>8</v>
      </c>
    </row>
    <row r="16" spans="1:3">
      <c r="A16" s="9" t="s">
        <v>14</v>
      </c>
      <c r="B16" s="12">
        <v>9</v>
      </c>
    </row>
    <row r="17" spans="1:2">
      <c r="A17" s="9" t="s">
        <v>15</v>
      </c>
      <c r="B17" s="12">
        <v>10</v>
      </c>
    </row>
    <row r="18" spans="1:2">
      <c r="A18" s="9" t="s">
        <v>16</v>
      </c>
      <c r="B18" s="12">
        <v>11</v>
      </c>
    </row>
    <row r="19" spans="1:2">
      <c r="A19" s="9" t="s">
        <v>17</v>
      </c>
      <c r="B19" s="12">
        <v>12</v>
      </c>
    </row>
    <row r="20" spans="1:2">
      <c r="A20" s="9" t="s">
        <v>18</v>
      </c>
      <c r="B20" s="12">
        <v>13</v>
      </c>
    </row>
    <row r="21" spans="1:2">
      <c r="A21" s="9" t="s">
        <v>19</v>
      </c>
      <c r="B21" s="12">
        <v>14</v>
      </c>
    </row>
    <row r="22" spans="1:2">
      <c r="A22" s="9" t="s">
        <v>20</v>
      </c>
      <c r="B22" s="12">
        <v>15</v>
      </c>
    </row>
    <row r="23" spans="1:2">
      <c r="A23" s="9" t="s">
        <v>21</v>
      </c>
      <c r="B23" s="12">
        <v>16</v>
      </c>
    </row>
    <row r="24" spans="1:2">
      <c r="A24" s="9" t="s">
        <v>22</v>
      </c>
      <c r="B24" s="12">
        <v>17</v>
      </c>
    </row>
    <row r="25" spans="1:2">
      <c r="A25" s="9" t="s">
        <v>23</v>
      </c>
      <c r="B25" s="12">
        <v>18</v>
      </c>
    </row>
    <row r="26" spans="1:2">
      <c r="A26" s="9" t="s">
        <v>24</v>
      </c>
      <c r="B26" s="12">
        <v>19</v>
      </c>
    </row>
    <row r="27" spans="1:2">
      <c r="A27" s="9" t="s">
        <v>25</v>
      </c>
      <c r="B27" s="12">
        <v>20</v>
      </c>
    </row>
    <row r="28" spans="1:2">
      <c r="A28" s="9" t="s">
        <v>26</v>
      </c>
      <c r="B28" s="12">
        <v>21</v>
      </c>
    </row>
    <row r="29" spans="1:2">
      <c r="A29" s="9" t="s">
        <v>27</v>
      </c>
      <c r="B29" s="12">
        <v>22</v>
      </c>
    </row>
    <row r="30" spans="1:2">
      <c r="A30" s="9" t="s">
        <v>28</v>
      </c>
      <c r="B30" s="12">
        <v>23</v>
      </c>
    </row>
    <row r="31" spans="1:2">
      <c r="A31" s="9" t="s">
        <v>29</v>
      </c>
      <c r="B31" s="12">
        <v>24</v>
      </c>
    </row>
    <row r="32" spans="1:2">
      <c r="A32" s="9" t="s">
        <v>30</v>
      </c>
      <c r="B32" s="12">
        <v>25</v>
      </c>
    </row>
    <row r="33" spans="1:2">
      <c r="A33" s="9" t="s">
        <v>31</v>
      </c>
      <c r="B33" s="12">
        <v>26</v>
      </c>
    </row>
    <row r="34" spans="1:2">
      <c r="A34" s="9" t="s">
        <v>32</v>
      </c>
      <c r="B34" s="12">
        <v>27</v>
      </c>
    </row>
    <row r="35" spans="1:2">
      <c r="A35" s="9" t="s">
        <v>33</v>
      </c>
      <c r="B35" s="12">
        <v>28</v>
      </c>
    </row>
    <row r="36" spans="1:2">
      <c r="A36" s="9" t="s">
        <v>34</v>
      </c>
      <c r="B36" s="12">
        <v>29</v>
      </c>
    </row>
    <row r="37" spans="1:2">
      <c r="A37" s="9" t="s">
        <v>35</v>
      </c>
      <c r="B37" s="12">
        <v>30</v>
      </c>
    </row>
    <row r="38" spans="1:2">
      <c r="A38" s="9" t="s">
        <v>36</v>
      </c>
      <c r="B38" s="12">
        <v>31</v>
      </c>
    </row>
    <row r="39" spans="1:2">
      <c r="A39" s="9" t="s">
        <v>37</v>
      </c>
      <c r="B39" s="12">
        <v>32</v>
      </c>
    </row>
    <row r="40" spans="1:2">
      <c r="A40" s="9" t="s">
        <v>38</v>
      </c>
      <c r="B40" s="12">
        <v>33</v>
      </c>
    </row>
    <row r="41" spans="1:2">
      <c r="A41" s="9" t="s">
        <v>39</v>
      </c>
      <c r="B41" s="12">
        <v>34</v>
      </c>
    </row>
    <row r="42" spans="1:2">
      <c r="A42" s="9" t="s">
        <v>40</v>
      </c>
      <c r="B42" s="12">
        <v>35</v>
      </c>
    </row>
    <row r="43" spans="1:2">
      <c r="A43" s="9" t="s">
        <v>41</v>
      </c>
      <c r="B43" s="12">
        <v>36</v>
      </c>
    </row>
    <row r="44" spans="1:2">
      <c r="A44" s="9" t="s">
        <v>42</v>
      </c>
      <c r="B44" s="12">
        <v>37</v>
      </c>
    </row>
    <row r="45" spans="1:2">
      <c r="A45" s="9" t="s">
        <v>43</v>
      </c>
      <c r="B45" s="12">
        <v>38</v>
      </c>
    </row>
    <row r="46" spans="1:2">
      <c r="A46" s="9" t="s">
        <v>44</v>
      </c>
      <c r="B46" s="12">
        <v>39</v>
      </c>
    </row>
    <row r="47" spans="1:2">
      <c r="A47" s="9" t="s">
        <v>45</v>
      </c>
      <c r="B47" s="12">
        <v>40</v>
      </c>
    </row>
    <row r="48" spans="1:2">
      <c r="A48" s="9" t="s">
        <v>46</v>
      </c>
      <c r="B48" s="12">
        <v>41</v>
      </c>
    </row>
    <row r="49" spans="1:2">
      <c r="A49" s="9" t="s">
        <v>47</v>
      </c>
      <c r="B49" s="12">
        <v>42</v>
      </c>
    </row>
    <row r="50" spans="1:2">
      <c r="A50" s="9" t="s">
        <v>48</v>
      </c>
      <c r="B50" s="12">
        <v>43</v>
      </c>
    </row>
    <row r="51" spans="1:2">
      <c r="A51" s="9" t="s">
        <v>49</v>
      </c>
      <c r="B51" s="12">
        <v>44</v>
      </c>
    </row>
    <row r="52" spans="1:2">
      <c r="A52" s="9" t="s">
        <v>50</v>
      </c>
      <c r="B52" s="12">
        <v>45</v>
      </c>
    </row>
    <row r="53" spans="1:2">
      <c r="A53" s="9" t="s">
        <v>51</v>
      </c>
      <c r="B53" s="12">
        <v>46</v>
      </c>
    </row>
    <row r="54" spans="1:2">
      <c r="A54" s="9" t="s">
        <v>52</v>
      </c>
      <c r="B54" s="12">
        <v>47</v>
      </c>
    </row>
    <row r="55" spans="1:2">
      <c r="A55" s="9" t="s">
        <v>53</v>
      </c>
      <c r="B55" s="12">
        <v>48</v>
      </c>
    </row>
    <row r="56" spans="1:2">
      <c r="A56" s="9" t="s">
        <v>54</v>
      </c>
      <c r="B56" s="12">
        <v>49</v>
      </c>
    </row>
    <row r="57" spans="1:2">
      <c r="A57" s="9" t="s">
        <v>55</v>
      </c>
      <c r="B57" s="12">
        <v>50</v>
      </c>
    </row>
    <row r="58" spans="1:2">
      <c r="A58" s="9" t="s">
        <v>56</v>
      </c>
      <c r="B58" s="12">
        <v>51</v>
      </c>
    </row>
    <row r="59" spans="1:2">
      <c r="A59" s="9" t="s">
        <v>57</v>
      </c>
      <c r="B59" s="12">
        <v>52</v>
      </c>
    </row>
    <row r="60" spans="1:2">
      <c r="A60" s="9" t="s">
        <v>58</v>
      </c>
      <c r="B60" s="12">
        <v>53</v>
      </c>
    </row>
    <row r="61" spans="1:2">
      <c r="A61" s="9" t="s">
        <v>59</v>
      </c>
      <c r="B61" s="12">
        <v>54</v>
      </c>
    </row>
    <row r="62" spans="1:2">
      <c r="A62" s="9" t="s">
        <v>60</v>
      </c>
      <c r="B62" s="12">
        <v>55</v>
      </c>
    </row>
    <row r="63" spans="1:2">
      <c r="A63" s="9" t="s">
        <v>61</v>
      </c>
      <c r="B63" s="12">
        <v>56</v>
      </c>
    </row>
    <row r="64" spans="1:2">
      <c r="A64" s="9" t="s">
        <v>62</v>
      </c>
      <c r="B64" s="12">
        <v>57</v>
      </c>
    </row>
    <row r="65" spans="1:2">
      <c r="A65" s="9" t="s">
        <v>63</v>
      </c>
      <c r="B65" s="12">
        <v>58</v>
      </c>
    </row>
    <row r="66" spans="1:2">
      <c r="A66" s="9" t="s">
        <v>64</v>
      </c>
      <c r="B66" s="12">
        <v>59</v>
      </c>
    </row>
    <row r="67" spans="1:2">
      <c r="A67" s="9" t="s">
        <v>65</v>
      </c>
      <c r="B67" s="12">
        <v>60</v>
      </c>
    </row>
    <row r="68" spans="1:2">
      <c r="A68" s="9" t="s">
        <v>66</v>
      </c>
      <c r="B68" s="12">
        <v>61</v>
      </c>
    </row>
    <row r="69" spans="1:2">
      <c r="A69" s="9" t="s">
        <v>67</v>
      </c>
      <c r="B69" s="12">
        <v>62</v>
      </c>
    </row>
    <row r="70" spans="1:2">
      <c r="A70" s="9" t="s">
        <v>68</v>
      </c>
      <c r="B70" s="12">
        <v>63</v>
      </c>
    </row>
    <row r="71" spans="1:2">
      <c r="A71" s="9" t="s">
        <v>69</v>
      </c>
      <c r="B71" s="12">
        <v>64</v>
      </c>
    </row>
    <row r="72" spans="1:2">
      <c r="A72" s="9" t="s">
        <v>70</v>
      </c>
      <c r="B72" s="12">
        <v>65</v>
      </c>
    </row>
    <row r="73" spans="1:2">
      <c r="A73" s="9" t="s">
        <v>71</v>
      </c>
      <c r="B73" s="12">
        <v>66</v>
      </c>
    </row>
    <row r="74" spans="1:2">
      <c r="A74" s="9" t="s">
        <v>72</v>
      </c>
      <c r="B74" s="12">
        <v>67</v>
      </c>
    </row>
    <row r="75" spans="1:2">
      <c r="A75" s="9" t="s">
        <v>73</v>
      </c>
      <c r="B75" s="12">
        <v>68</v>
      </c>
    </row>
    <row r="76" spans="1:2">
      <c r="A76" s="9" t="s">
        <v>74</v>
      </c>
      <c r="B76" s="12">
        <v>69</v>
      </c>
    </row>
    <row r="77" spans="1:2">
      <c r="A77" s="9" t="s">
        <v>75</v>
      </c>
      <c r="B77" s="12">
        <v>70</v>
      </c>
    </row>
    <row r="78" spans="1:2">
      <c r="A78" s="9" t="s">
        <v>76</v>
      </c>
      <c r="B78" s="12">
        <v>71</v>
      </c>
    </row>
    <row r="79" spans="1:2">
      <c r="A79" s="9" t="s">
        <v>77</v>
      </c>
      <c r="B79" s="12">
        <v>72</v>
      </c>
    </row>
    <row r="80" spans="1:2">
      <c r="A80" s="9" t="s">
        <v>78</v>
      </c>
      <c r="B80" s="12">
        <v>73</v>
      </c>
    </row>
    <row r="81" spans="1:4">
      <c r="A81" s="9" t="s">
        <v>79</v>
      </c>
      <c r="B81" s="12">
        <v>74</v>
      </c>
    </row>
    <row r="82" spans="1:4">
      <c r="A82" s="9" t="s">
        <v>80</v>
      </c>
      <c r="B82" s="12">
        <v>75</v>
      </c>
    </row>
    <row r="83" spans="1:4">
      <c r="A83" s="9" t="s">
        <v>81</v>
      </c>
      <c r="B83" s="12">
        <v>76</v>
      </c>
    </row>
    <row r="84" spans="1:4">
      <c r="A84" s="9" t="s">
        <v>82</v>
      </c>
      <c r="B84" s="12">
        <v>77</v>
      </c>
    </row>
    <row r="85" spans="1:4">
      <c r="A85" s="9" t="s">
        <v>83</v>
      </c>
      <c r="B85" s="12">
        <v>78</v>
      </c>
    </row>
    <row r="87" spans="1:4">
      <c r="A87" s="15" t="s">
        <v>140</v>
      </c>
      <c r="B87" s="15"/>
      <c r="C87" s="15"/>
    </row>
    <row r="88" spans="1:4">
      <c r="A88" s="13" t="s">
        <v>114</v>
      </c>
      <c r="B88" s="14">
        <v>1</v>
      </c>
      <c r="C88" s="13"/>
    </row>
    <row r="89" spans="1:4">
      <c r="A89" s="13" t="s">
        <v>115</v>
      </c>
      <c r="B89" s="14">
        <v>2</v>
      </c>
      <c r="C89" s="13"/>
    </row>
    <row r="90" spans="1:4">
      <c r="A90" s="13" t="s">
        <v>116</v>
      </c>
      <c r="B90" s="14">
        <v>3</v>
      </c>
      <c r="C90" s="13"/>
    </row>
    <row r="91" spans="1:4">
      <c r="A91" s="13" t="s">
        <v>117</v>
      </c>
      <c r="B91" s="14">
        <v>4</v>
      </c>
      <c r="C91" s="13"/>
    </row>
    <row r="92" spans="1:4">
      <c r="A92" s="13" t="s">
        <v>118</v>
      </c>
      <c r="B92" s="14">
        <v>5</v>
      </c>
      <c r="C92" s="13"/>
    </row>
    <row r="94" spans="1:4">
      <c r="A94" s="15" t="s">
        <v>139</v>
      </c>
      <c r="B94" s="11"/>
      <c r="C94" s="11"/>
    </row>
    <row r="95" spans="1:4">
      <c r="A95" s="13" t="s">
        <v>119</v>
      </c>
      <c r="B95" s="10">
        <f>B$88</f>
        <v>1</v>
      </c>
      <c r="C95" s="34" t="str">
        <f>A$88</f>
        <v>AGROALIMENTACIÓN</v>
      </c>
      <c r="D95" s="9">
        <v>1</v>
      </c>
    </row>
    <row r="96" spans="1:4">
      <c r="A96" s="13" t="s">
        <v>120</v>
      </c>
      <c r="B96" s="10">
        <f t="shared" ref="B96:B98" si="0">B$88</f>
        <v>1</v>
      </c>
      <c r="C96" s="34" t="str">
        <f t="shared" ref="C96:C98" si="1">A$88</f>
        <v>AGROALIMENTACIÓN</v>
      </c>
      <c r="D96" s="9">
        <v>2</v>
      </c>
    </row>
    <row r="97" spans="1:4">
      <c r="A97" s="13" t="s">
        <v>121</v>
      </c>
      <c r="B97" s="10">
        <f t="shared" si="0"/>
        <v>1</v>
      </c>
      <c r="C97" s="34" t="str">
        <f t="shared" si="1"/>
        <v>AGROALIMENTACIÓN</v>
      </c>
      <c r="D97" s="9">
        <v>3</v>
      </c>
    </row>
    <row r="98" spans="1:4">
      <c r="A98" s="13" t="s">
        <v>122</v>
      </c>
      <c r="B98" s="10">
        <f t="shared" si="0"/>
        <v>1</v>
      </c>
      <c r="C98" s="34" t="str">
        <f t="shared" si="1"/>
        <v>AGROALIMENTACIÓN</v>
      </c>
      <c r="D98" s="9">
        <v>4</v>
      </c>
    </row>
    <row r="99" spans="1:4">
      <c r="A99" s="13" t="s">
        <v>123</v>
      </c>
      <c r="B99" s="10">
        <f>B$89</f>
        <v>2</v>
      </c>
      <c r="C99" s="34" t="str">
        <f>A$89</f>
        <v>ENVEJECIMIENTO ACTIVO Y SALUDABLE</v>
      </c>
      <c r="D99" s="9">
        <v>5</v>
      </c>
    </row>
    <row r="100" spans="1:4">
      <c r="A100" s="13" t="s">
        <v>124</v>
      </c>
      <c r="B100" s="10">
        <f t="shared" ref="B100:B102" si="2">B$89</f>
        <v>2</v>
      </c>
      <c r="C100" s="34" t="str">
        <f t="shared" ref="C100:C102" si="3">A$89</f>
        <v>ENVEJECIMIENTO ACTIVO Y SALUDABLE</v>
      </c>
      <c r="D100" s="9">
        <v>6</v>
      </c>
    </row>
    <row r="101" spans="1:4">
      <c r="A101" s="13" t="s">
        <v>125</v>
      </c>
      <c r="B101" s="10">
        <f t="shared" si="2"/>
        <v>2</v>
      </c>
      <c r="C101" s="34" t="str">
        <f t="shared" si="3"/>
        <v>ENVEJECIMIENTO ACTIVO Y SALUDABLE</v>
      </c>
      <c r="D101" s="9">
        <v>7</v>
      </c>
    </row>
    <row r="102" spans="1:4">
      <c r="A102" s="13" t="s">
        <v>126</v>
      </c>
      <c r="B102" s="10">
        <f t="shared" si="2"/>
        <v>2</v>
      </c>
      <c r="C102" s="34" t="str">
        <f t="shared" si="3"/>
        <v>ENVEJECIMIENTO ACTIVO Y SALUDABLE</v>
      </c>
      <c r="D102" s="9">
        <v>8</v>
      </c>
    </row>
    <row r="103" spans="1:4">
      <c r="A103" s="13" t="s">
        <v>127</v>
      </c>
      <c r="B103" s="10">
        <f t="shared" ref="B103:B106" si="4">B$90</f>
        <v>3</v>
      </c>
      <c r="C103" s="34" t="str">
        <f t="shared" ref="C103:C106" si="5">A$90</f>
        <v>PATRIMONIO Y BIODIVERSIDAD</v>
      </c>
      <c r="D103" s="9">
        <v>9</v>
      </c>
    </row>
    <row r="104" spans="1:4">
      <c r="A104" s="13" t="s">
        <v>128</v>
      </c>
      <c r="B104" s="10">
        <f t="shared" si="4"/>
        <v>3</v>
      </c>
      <c r="C104" s="34" t="str">
        <f t="shared" si="5"/>
        <v>PATRIMONIO Y BIODIVERSIDAD</v>
      </c>
      <c r="D104" s="9">
        <v>10</v>
      </c>
    </row>
    <row r="105" spans="1:4">
      <c r="A105" s="13" t="s">
        <v>129</v>
      </c>
      <c r="B105" s="10">
        <f t="shared" si="4"/>
        <v>3</v>
      </c>
      <c r="C105" s="34" t="str">
        <f t="shared" si="5"/>
        <v>PATRIMONIO Y BIODIVERSIDAD</v>
      </c>
      <c r="D105" s="9">
        <v>11</v>
      </c>
    </row>
    <row r="106" spans="1:4">
      <c r="A106" s="13" t="s">
        <v>130</v>
      </c>
      <c r="B106" s="10">
        <f t="shared" si="4"/>
        <v>3</v>
      </c>
      <c r="C106" s="34" t="str">
        <f t="shared" si="5"/>
        <v>PATRIMONIO Y BIODIVERSIDAD</v>
      </c>
      <c r="D106" s="9">
        <v>12</v>
      </c>
    </row>
    <row r="107" spans="1:4">
      <c r="A107" s="13" t="s">
        <v>131</v>
      </c>
      <c r="B107" s="10">
        <f>B$91</f>
        <v>4</v>
      </c>
      <c r="C107" s="34" t="str">
        <f>A$91</f>
        <v>ENERGÍA Y CIRCULARIDAD</v>
      </c>
      <c r="D107" s="9">
        <v>13</v>
      </c>
    </row>
    <row r="108" spans="1:4">
      <c r="A108" s="13" t="s">
        <v>132</v>
      </c>
      <c r="B108" s="10">
        <f t="shared" ref="B108:B110" si="6">B$91</f>
        <v>4</v>
      </c>
      <c r="C108" s="34" t="str">
        <f t="shared" ref="C108:C110" si="7">A$91</f>
        <v>ENERGÍA Y CIRCULARIDAD</v>
      </c>
      <c r="D108" s="9">
        <v>14</v>
      </c>
    </row>
    <row r="109" spans="1:4">
      <c r="A109" s="13" t="s">
        <v>133</v>
      </c>
      <c r="B109" s="10">
        <f t="shared" si="6"/>
        <v>4</v>
      </c>
      <c r="C109" s="34" t="str">
        <f t="shared" si="7"/>
        <v>ENERGÍA Y CIRCULARIDAD</v>
      </c>
      <c r="D109" s="9">
        <v>15</v>
      </c>
    </row>
    <row r="110" spans="1:4">
      <c r="A110" s="13" t="s">
        <v>134</v>
      </c>
      <c r="B110" s="10">
        <f t="shared" si="6"/>
        <v>4</v>
      </c>
      <c r="C110" s="34" t="str">
        <f t="shared" si="7"/>
        <v>ENERGÍA Y CIRCULARIDAD</v>
      </c>
      <c r="D110" s="9">
        <v>16</v>
      </c>
    </row>
    <row r="111" spans="1:4">
      <c r="A111" s="13" t="s">
        <v>135</v>
      </c>
      <c r="B111" s="10">
        <f>B$92</f>
        <v>5</v>
      </c>
      <c r="C111" s="34" t="str">
        <f>A$92</f>
        <v>INDUSTRIA INTELIGENTE Y RESILIENTE</v>
      </c>
      <c r="D111" s="9">
        <v>17</v>
      </c>
    </row>
    <row r="112" spans="1:4">
      <c r="A112" s="13" t="s">
        <v>136</v>
      </c>
      <c r="B112" s="10">
        <f t="shared" ref="B112:B114" si="8">B$92</f>
        <v>5</v>
      </c>
      <c r="C112" s="34" t="str">
        <f t="shared" ref="C112:C114" si="9">A$92</f>
        <v>INDUSTRIA INTELIGENTE Y RESILIENTE</v>
      </c>
      <c r="D112" s="9">
        <v>18</v>
      </c>
    </row>
    <row r="113" spans="1:4">
      <c r="A113" s="13" t="s">
        <v>137</v>
      </c>
      <c r="B113" s="10">
        <f t="shared" si="8"/>
        <v>5</v>
      </c>
      <c r="C113" s="34" t="str">
        <f t="shared" si="9"/>
        <v>INDUSTRIA INTELIGENTE Y RESILIENTE</v>
      </c>
      <c r="D113" s="9">
        <v>19</v>
      </c>
    </row>
    <row r="114" spans="1:4">
      <c r="A114" s="13" t="s">
        <v>138</v>
      </c>
      <c r="B114" s="10">
        <f t="shared" si="8"/>
        <v>5</v>
      </c>
      <c r="C114" s="34" t="str">
        <f t="shared" si="9"/>
        <v>INDUSTRIA INTELIGENTE Y RESILIENTE</v>
      </c>
      <c r="D114" s="9">
        <v>20</v>
      </c>
    </row>
    <row r="115" spans="1:4">
      <c r="A115" s="13"/>
      <c r="C115" s="34"/>
    </row>
    <row r="116" spans="1:4">
      <c r="A116" s="15" t="s">
        <v>141</v>
      </c>
      <c r="B116" s="11"/>
      <c r="C116" s="11"/>
    </row>
    <row r="117" spans="1:4">
      <c r="A117" s="56" t="s">
        <v>142</v>
      </c>
      <c r="B117" s="10">
        <f>D$95</f>
        <v>1</v>
      </c>
      <c r="C117" s="34" t="str">
        <f>A$95</f>
        <v>Biotecnología al servicio de la seguridad alimentaria y del desarrollo de nuevos alimentos</v>
      </c>
    </row>
    <row r="118" spans="1:4">
      <c r="A118" s="56" t="s">
        <v>143</v>
      </c>
      <c r="B118" s="10">
        <f t="shared" ref="B118:B120" si="10">D$95</f>
        <v>1</v>
      </c>
      <c r="C118" s="34" t="str">
        <f t="shared" ref="C118:C120" si="11">A$95</f>
        <v>Biotecnología al servicio de la seguridad alimentaria y del desarrollo de nuevos alimentos</v>
      </c>
    </row>
    <row r="119" spans="1:4">
      <c r="A119" s="56" t="s">
        <v>144</v>
      </c>
      <c r="B119" s="10">
        <f t="shared" si="10"/>
        <v>1</v>
      </c>
      <c r="C119" s="34" t="str">
        <f t="shared" si="11"/>
        <v>Biotecnología al servicio de la seguridad alimentaria y del desarrollo de nuevos alimentos</v>
      </c>
    </row>
    <row r="120" spans="1:4">
      <c r="A120" s="57" t="s">
        <v>145</v>
      </c>
      <c r="B120" s="10">
        <f t="shared" si="10"/>
        <v>1</v>
      </c>
      <c r="C120" s="34" t="str">
        <f t="shared" si="11"/>
        <v>Biotecnología al servicio de la seguridad alimentaria y del desarrollo de nuevos alimentos</v>
      </c>
    </row>
    <row r="121" spans="1:4">
      <c r="A121" s="57" t="s">
        <v>146</v>
      </c>
      <c r="B121" s="10">
        <f>D$96</f>
        <v>2</v>
      </c>
      <c r="C121" s="34" t="str">
        <f>A$96</f>
        <v>Sostenibilidad y economía circular en el sector agroalimentario</v>
      </c>
    </row>
    <row r="122" spans="1:4">
      <c r="A122" s="58" t="s">
        <v>147</v>
      </c>
      <c r="B122" s="10">
        <f t="shared" ref="B122:B125" si="12">D$96</f>
        <v>2</v>
      </c>
      <c r="C122" s="34" t="str">
        <f t="shared" ref="C122:C125" si="13">A$96</f>
        <v>Sostenibilidad y economía circular en el sector agroalimentario</v>
      </c>
    </row>
    <row r="123" spans="1:4">
      <c r="A123" s="58" t="s">
        <v>148</v>
      </c>
      <c r="B123" s="10">
        <f t="shared" si="12"/>
        <v>2</v>
      </c>
      <c r="C123" s="34" t="str">
        <f t="shared" si="13"/>
        <v>Sostenibilidad y economía circular en el sector agroalimentario</v>
      </c>
    </row>
    <row r="124" spans="1:4">
      <c r="A124" s="58" t="s">
        <v>149</v>
      </c>
      <c r="B124" s="10">
        <f t="shared" si="12"/>
        <v>2</v>
      </c>
      <c r="C124" s="34" t="str">
        <f t="shared" si="13"/>
        <v>Sostenibilidad y economía circular en el sector agroalimentario</v>
      </c>
    </row>
    <row r="125" spans="1:4">
      <c r="A125" s="58" t="s">
        <v>150</v>
      </c>
      <c r="B125" s="10">
        <f t="shared" si="12"/>
        <v>2</v>
      </c>
      <c r="C125" s="34" t="str">
        <f t="shared" si="13"/>
        <v>Sostenibilidad y economía circular en el sector agroalimentario</v>
      </c>
    </row>
    <row r="126" spans="1:4">
      <c r="A126" s="58" t="s">
        <v>151</v>
      </c>
      <c r="B126" s="10">
        <f>D$97</f>
        <v>3</v>
      </c>
      <c r="C126" s="34" t="str">
        <f>A$97</f>
        <v>Promoción del talento y emprendimiento en el medio rural</v>
      </c>
    </row>
    <row r="127" spans="1:4">
      <c r="A127" s="58" t="s">
        <v>152</v>
      </c>
      <c r="B127" s="10">
        <f>D$97</f>
        <v>3</v>
      </c>
      <c r="C127" s="34" t="str">
        <f>A$97</f>
        <v>Promoción del talento y emprendimiento en el medio rural</v>
      </c>
    </row>
    <row r="128" spans="1:4">
      <c r="A128" s="58" t="s">
        <v>153</v>
      </c>
      <c r="B128" s="10">
        <f>D$98</f>
        <v>4</v>
      </c>
      <c r="C128" s="34" t="str">
        <f>A$98</f>
        <v>Desarrollo de estrategias digitales de la granja a la mesa</v>
      </c>
    </row>
    <row r="129" spans="1:3">
      <c r="A129" s="58" t="s">
        <v>154</v>
      </c>
      <c r="B129" s="10">
        <f>D$98</f>
        <v>4</v>
      </c>
      <c r="C129" s="34" t="str">
        <f>A$98</f>
        <v>Desarrollo de estrategias digitales de la granja a la mesa</v>
      </c>
    </row>
    <row r="130" spans="1:3">
      <c r="A130" s="13" t="s">
        <v>155</v>
      </c>
      <c r="B130" s="10">
        <f>D$99</f>
        <v>5</v>
      </c>
      <c r="C130" s="34" t="str">
        <f>A$99</f>
        <v>Promoción de la salud frente a enfermedades con alta prevalencia en Asturias y facilitación de la vida autónoma</v>
      </c>
    </row>
    <row r="131" spans="1:3">
      <c r="A131" s="13" t="s">
        <v>156</v>
      </c>
      <c r="B131" s="10">
        <f t="shared" ref="B131:B133" si="14">D$99</f>
        <v>5</v>
      </c>
      <c r="C131" s="34" t="str">
        <f t="shared" ref="C131:C133" si="15">A$99</f>
        <v>Promoción de la salud frente a enfermedades con alta prevalencia en Asturias y facilitación de la vida autónoma</v>
      </c>
    </row>
    <row r="132" spans="1:3">
      <c r="A132" s="13" t="s">
        <v>157</v>
      </c>
      <c r="B132" s="10">
        <f t="shared" si="14"/>
        <v>5</v>
      </c>
      <c r="C132" s="34" t="str">
        <f t="shared" si="15"/>
        <v>Promoción de la salud frente a enfermedades con alta prevalencia en Asturias y facilitación de la vida autónoma</v>
      </c>
    </row>
    <row r="133" spans="1:3">
      <c r="A133" s="13" t="s">
        <v>158</v>
      </c>
      <c r="B133" s="10">
        <f t="shared" si="14"/>
        <v>5</v>
      </c>
      <c r="C133" s="34" t="str">
        <f t="shared" si="15"/>
        <v>Promoción de la salud frente a enfermedades con alta prevalencia en Asturias y facilitación de la vida autónoma</v>
      </c>
    </row>
    <row r="134" spans="1:3">
      <c r="A134" s="13" t="s">
        <v>159</v>
      </c>
      <c r="B134" s="10">
        <f>D$100</f>
        <v>6</v>
      </c>
      <c r="C134" s="34" t="str">
        <f>A$100</f>
        <v>Digitalización de la asistencia médica y el diagnóstico predictivo, proactivo y personalizado</v>
      </c>
    </row>
    <row r="135" spans="1:3">
      <c r="A135" s="13" t="s">
        <v>160</v>
      </c>
      <c r="B135" s="10">
        <f t="shared" ref="B135:B136" si="16">D$100</f>
        <v>6</v>
      </c>
      <c r="C135" s="34" t="str">
        <f t="shared" ref="C135:C136" si="17">A$100</f>
        <v>Digitalización de la asistencia médica y el diagnóstico predictivo, proactivo y personalizado</v>
      </c>
    </row>
    <row r="136" spans="1:3">
      <c r="A136" s="13" t="s">
        <v>161</v>
      </c>
      <c r="B136" s="10">
        <f t="shared" si="16"/>
        <v>6</v>
      </c>
      <c r="C136" s="34" t="str">
        <f t="shared" si="17"/>
        <v>Digitalización de la asistencia médica y el diagnóstico predictivo, proactivo y personalizado</v>
      </c>
    </row>
    <row r="137" spans="1:3">
      <c r="A137" s="13" t="s">
        <v>162</v>
      </c>
      <c r="B137" s="10">
        <f>D$101</f>
        <v>7</v>
      </c>
      <c r="C137" s="34" t="str">
        <f>A$101</f>
        <v>Investigación en nuevas terapias y tratamientos avanzados</v>
      </c>
    </row>
    <row r="138" spans="1:3">
      <c r="A138" s="13" t="s">
        <v>163</v>
      </c>
      <c r="B138" s="10">
        <f t="shared" ref="B138:B141" si="18">D$101</f>
        <v>7</v>
      </c>
      <c r="C138" s="34" t="str">
        <f t="shared" ref="C138:C141" si="19">A$101</f>
        <v>Investigación en nuevas terapias y tratamientos avanzados</v>
      </c>
    </row>
    <row r="139" spans="1:3">
      <c r="A139" s="13" t="s">
        <v>164</v>
      </c>
      <c r="B139" s="10">
        <f t="shared" si="18"/>
        <v>7</v>
      </c>
      <c r="C139" s="34" t="str">
        <f t="shared" si="19"/>
        <v>Investigación en nuevas terapias y tratamientos avanzados</v>
      </c>
    </row>
    <row r="140" spans="1:3">
      <c r="A140" s="13" t="s">
        <v>165</v>
      </c>
      <c r="B140" s="10">
        <f t="shared" si="18"/>
        <v>7</v>
      </c>
      <c r="C140" s="34" t="str">
        <f t="shared" si="19"/>
        <v>Investigación en nuevas terapias y tratamientos avanzados</v>
      </c>
    </row>
    <row r="141" spans="1:3">
      <c r="A141" s="13" t="s">
        <v>166</v>
      </c>
      <c r="B141" s="10">
        <f t="shared" si="18"/>
        <v>7</v>
      </c>
      <c r="C141" s="34" t="str">
        <f t="shared" si="19"/>
        <v>Investigación en nuevas terapias y tratamientos avanzados</v>
      </c>
    </row>
    <row r="142" spans="1:3">
      <c r="A142" s="13" t="s">
        <v>167</v>
      </c>
      <c r="B142" s="10">
        <f>D$102</f>
        <v>8</v>
      </c>
      <c r="C142" s="34" t="str">
        <f>A$102</f>
        <v>Soporte a la investigación clínica: infraestructuras y personas</v>
      </c>
    </row>
    <row r="143" spans="1:3">
      <c r="A143" s="13" t="s">
        <v>168</v>
      </c>
      <c r="B143" s="10">
        <f>D$102</f>
        <v>8</v>
      </c>
      <c r="C143" s="34" t="str">
        <f>A$102</f>
        <v>Soporte a la investigación clínica: infraestructuras y personas</v>
      </c>
    </row>
    <row r="144" spans="1:3">
      <c r="A144" s="13" t="s">
        <v>169</v>
      </c>
      <c r="B144" s="10">
        <f>D$103</f>
        <v>9</v>
      </c>
      <c r="C144" s="34" t="str">
        <f>A$103</f>
        <v>Conservación de los ecosistemas naturales de Asturias</v>
      </c>
    </row>
    <row r="145" spans="1:3">
      <c r="A145" s="13" t="s">
        <v>170</v>
      </c>
      <c r="B145" s="10">
        <f t="shared" ref="B145:B146" si="20">D$103</f>
        <v>9</v>
      </c>
      <c r="C145" s="34" t="str">
        <f t="shared" ref="C145:C146" si="21">A$103</f>
        <v>Conservación de los ecosistemas naturales de Asturias</v>
      </c>
    </row>
    <row r="146" spans="1:3">
      <c r="A146" s="13" t="s">
        <v>171</v>
      </c>
      <c r="B146" s="10">
        <f t="shared" si="20"/>
        <v>9</v>
      </c>
      <c r="C146" s="34" t="str">
        <f t="shared" si="21"/>
        <v>Conservación de los ecosistemas naturales de Asturias</v>
      </c>
    </row>
    <row r="147" spans="1:3">
      <c r="A147" s="13" t="s">
        <v>172</v>
      </c>
      <c r="B147" s="10">
        <f>D$104</f>
        <v>10</v>
      </c>
      <c r="C147" s="34" t="str">
        <f>A$104</f>
        <v>Patrimonio industrial, histórico-artístico y cultural motor de crecimiento económico</v>
      </c>
    </row>
    <row r="148" spans="1:3">
      <c r="A148" s="13" t="s">
        <v>173</v>
      </c>
      <c r="B148" s="10">
        <f>D$104</f>
        <v>10</v>
      </c>
      <c r="C148" s="34" t="str">
        <f>A$104</f>
        <v>Patrimonio industrial, histórico-artístico y cultural motor de crecimiento económico</v>
      </c>
    </row>
    <row r="149" spans="1:3">
      <c r="A149" s="13" t="s">
        <v>174</v>
      </c>
      <c r="B149" s="10">
        <f>D$105</f>
        <v>11</v>
      </c>
      <c r="C149" s="34" t="str">
        <f>A$105</f>
        <v>Desarrollo de Asturias como destino turístico sostenible e inteligente</v>
      </c>
    </row>
    <row r="150" spans="1:3">
      <c r="A150" s="13" t="s">
        <v>175</v>
      </c>
      <c r="B150" s="10">
        <f>D$105</f>
        <v>11</v>
      </c>
      <c r="C150" s="34" t="str">
        <f>A$105</f>
        <v>Desarrollo de Asturias como destino turístico sostenible e inteligente</v>
      </c>
    </row>
    <row r="151" spans="1:3">
      <c r="A151" s="13" t="s">
        <v>176</v>
      </c>
      <c r="B151" s="10">
        <f>D$106</f>
        <v>12</v>
      </c>
      <c r="C151" s="34" t="str">
        <f>A$106</f>
        <v>Digitalización clave de la industria creativa</v>
      </c>
    </row>
    <row r="152" spans="1:3">
      <c r="A152" s="13" t="s">
        <v>177</v>
      </c>
      <c r="B152" s="10">
        <f>D$106</f>
        <v>12</v>
      </c>
      <c r="C152" s="34" t="str">
        <f>A$106</f>
        <v>Digitalización clave de la industria creativa</v>
      </c>
    </row>
    <row r="153" spans="1:3">
      <c r="A153" s="13" t="s">
        <v>178</v>
      </c>
      <c r="B153" s="10">
        <f>D$107</f>
        <v>13</v>
      </c>
      <c r="C153" s="34" t="str">
        <f>A$107</f>
        <v>Producción de energía limpia e hidrógeno verde</v>
      </c>
    </row>
    <row r="154" spans="1:3">
      <c r="A154" s="13" t="s">
        <v>179</v>
      </c>
      <c r="B154" s="10">
        <f t="shared" ref="B154:B156" si="22">D$107</f>
        <v>13</v>
      </c>
      <c r="C154" s="34" t="str">
        <f t="shared" ref="C154:C156" si="23">A$107</f>
        <v>Producción de energía limpia e hidrógeno verde</v>
      </c>
    </row>
    <row r="155" spans="1:3">
      <c r="A155" s="13" t="s">
        <v>180</v>
      </c>
      <c r="B155" s="10">
        <f t="shared" si="22"/>
        <v>13</v>
      </c>
      <c r="C155" s="34" t="str">
        <f t="shared" si="23"/>
        <v>Producción de energía limpia e hidrógeno verde</v>
      </c>
    </row>
    <row r="156" spans="1:3">
      <c r="A156" s="13" t="s">
        <v>181</v>
      </c>
      <c r="B156" s="10">
        <f t="shared" si="22"/>
        <v>13</v>
      </c>
      <c r="C156" s="34" t="str">
        <f t="shared" si="23"/>
        <v>Producción de energía limpia e hidrógeno verde</v>
      </c>
    </row>
    <row r="157" spans="1:3">
      <c r="A157" s="13" t="s">
        <v>182</v>
      </c>
      <c r="B157" s="10">
        <f>D$108</f>
        <v>14</v>
      </c>
      <c r="C157" s="34" t="str">
        <f>A$108</f>
        <v>Movilidad sostenible y eficiencia energética en la construcción</v>
      </c>
    </row>
    <row r="158" spans="1:3">
      <c r="A158" s="13" t="s">
        <v>183</v>
      </c>
      <c r="B158" s="10">
        <f t="shared" ref="B158:B160" si="24">D$108</f>
        <v>14</v>
      </c>
      <c r="C158" s="34" t="str">
        <f t="shared" ref="C158:C160" si="25">A$108</f>
        <v>Movilidad sostenible y eficiencia energética en la construcción</v>
      </c>
    </row>
    <row r="159" spans="1:3">
      <c r="A159" s="13" t="s">
        <v>184</v>
      </c>
      <c r="B159" s="10">
        <f t="shared" si="24"/>
        <v>14</v>
      </c>
      <c r="C159" s="34" t="str">
        <f t="shared" si="25"/>
        <v>Movilidad sostenible y eficiencia energética en la construcción</v>
      </c>
    </row>
    <row r="160" spans="1:3">
      <c r="A160" s="13" t="s">
        <v>185</v>
      </c>
      <c r="B160" s="10">
        <f t="shared" si="24"/>
        <v>14</v>
      </c>
      <c r="C160" s="34" t="str">
        <f t="shared" si="25"/>
        <v>Movilidad sostenible y eficiencia energética en la construcción</v>
      </c>
    </row>
    <row r="161" spans="1:3">
      <c r="A161" s="13" t="s">
        <v>186</v>
      </c>
      <c r="B161" s="10">
        <f>D$109</f>
        <v>15</v>
      </c>
      <c r="C161" s="34" t="str">
        <f>A$109</f>
        <v>Descarbonización de los procesos industriales</v>
      </c>
    </row>
    <row r="162" spans="1:3">
      <c r="A162" s="13" t="s">
        <v>187</v>
      </c>
      <c r="B162" s="10">
        <f t="shared" ref="B162:B164" si="26">D$109</f>
        <v>15</v>
      </c>
      <c r="C162" s="34" t="str">
        <f t="shared" ref="C162:C164" si="27">A$109</f>
        <v>Descarbonización de los procesos industriales</v>
      </c>
    </row>
    <row r="163" spans="1:3">
      <c r="A163" s="13" t="s">
        <v>188</v>
      </c>
      <c r="B163" s="10">
        <f t="shared" si="26"/>
        <v>15</v>
      </c>
      <c r="C163" s="34" t="str">
        <f t="shared" si="27"/>
        <v>Descarbonización de los procesos industriales</v>
      </c>
    </row>
    <row r="164" spans="1:3">
      <c r="A164" s="13" t="s">
        <v>189</v>
      </c>
      <c r="B164" s="10">
        <f t="shared" si="26"/>
        <v>15</v>
      </c>
      <c r="C164" s="34" t="str">
        <f t="shared" si="27"/>
        <v>Descarbonización de los procesos industriales</v>
      </c>
    </row>
    <row r="165" spans="1:3">
      <c r="A165" s="13" t="s">
        <v>190</v>
      </c>
      <c r="B165" s="10">
        <f>D$110</f>
        <v>16</v>
      </c>
      <c r="C165" s="34" t="str">
        <f>A$110</f>
        <v>Aprovechamiento de corrientes residuales en la industria. Modelos de circularidad</v>
      </c>
    </row>
    <row r="166" spans="1:3">
      <c r="A166" s="13" t="s">
        <v>191</v>
      </c>
      <c r="B166" s="10">
        <f t="shared" ref="B166:B167" si="28">D$110</f>
        <v>16</v>
      </c>
      <c r="C166" s="34" t="str">
        <f t="shared" ref="C166:C167" si="29">A$110</f>
        <v>Aprovechamiento de corrientes residuales en la industria. Modelos de circularidad</v>
      </c>
    </row>
    <row r="167" spans="1:3">
      <c r="A167" s="13" t="s">
        <v>192</v>
      </c>
      <c r="B167" s="10">
        <f t="shared" si="28"/>
        <v>16</v>
      </c>
      <c r="C167" s="34" t="str">
        <f t="shared" si="29"/>
        <v>Aprovechamiento de corrientes residuales en la industria. Modelos de circularidad</v>
      </c>
    </row>
    <row r="168" spans="1:3">
      <c r="A168" s="13" t="s">
        <v>193</v>
      </c>
      <c r="B168" s="10">
        <f>D$111</f>
        <v>17</v>
      </c>
      <c r="C168" s="34" t="str">
        <f>A$111</f>
        <v>Posicionamiento internacional de la fabricación de grandes componentes metalmecánicos</v>
      </c>
    </row>
    <row r="169" spans="1:3">
      <c r="A169" s="13" t="s">
        <v>194</v>
      </c>
      <c r="B169" s="10">
        <f t="shared" ref="B169:B171" si="30">D$111</f>
        <v>17</v>
      </c>
      <c r="C169" s="34" t="str">
        <f t="shared" ref="C169:C171" si="31">A$111</f>
        <v>Posicionamiento internacional de la fabricación de grandes componentes metalmecánicos</v>
      </c>
    </row>
    <row r="170" spans="1:3">
      <c r="A170" s="13" t="s">
        <v>195</v>
      </c>
      <c r="B170" s="10">
        <f t="shared" si="30"/>
        <v>17</v>
      </c>
      <c r="C170" s="34" t="str">
        <f t="shared" si="31"/>
        <v>Posicionamiento internacional de la fabricación de grandes componentes metalmecánicos</v>
      </c>
    </row>
    <row r="171" spans="1:3">
      <c r="A171" s="13" t="s">
        <v>196</v>
      </c>
      <c r="B171" s="10">
        <f t="shared" si="30"/>
        <v>17</v>
      </c>
      <c r="C171" s="34" t="str">
        <f t="shared" si="31"/>
        <v>Posicionamiento internacional de la fabricación de grandes componentes metalmecánicos</v>
      </c>
    </row>
    <row r="172" spans="1:3">
      <c r="A172" s="13" t="s">
        <v>197</v>
      </c>
      <c r="B172" s="10">
        <f>D$112</f>
        <v>18</v>
      </c>
      <c r="C172" s="34" t="str">
        <f>A$112</f>
        <v>Incrementar el valor añadido de la oferta industrial</v>
      </c>
    </row>
    <row r="173" spans="1:3">
      <c r="A173" s="13" t="s">
        <v>198</v>
      </c>
      <c r="B173" s="10">
        <f t="shared" ref="B173:B174" si="32">D$112</f>
        <v>18</v>
      </c>
      <c r="C173" s="34" t="str">
        <f t="shared" ref="C173:C174" si="33">A$112</f>
        <v>Incrementar el valor añadido de la oferta industrial</v>
      </c>
    </row>
    <row r="174" spans="1:3">
      <c r="A174" s="13" t="s">
        <v>199</v>
      </c>
      <c r="B174" s="10">
        <f t="shared" si="32"/>
        <v>18</v>
      </c>
      <c r="C174" s="34" t="str">
        <f t="shared" si="33"/>
        <v>Incrementar el valor añadido de la oferta industrial</v>
      </c>
    </row>
    <row r="175" spans="1:3">
      <c r="A175" s="13" t="s">
        <v>200</v>
      </c>
      <c r="B175" s="10">
        <f>D$113</f>
        <v>19</v>
      </c>
      <c r="C175" s="34" t="str">
        <f>A$113</f>
        <v>Impulsar la fábrica flexible, eficaz y conectada</v>
      </c>
    </row>
    <row r="176" spans="1:3">
      <c r="A176" s="13" t="s">
        <v>201</v>
      </c>
      <c r="B176" s="10">
        <f>D$113</f>
        <v>19</v>
      </c>
      <c r="C176" s="34" t="str">
        <f>A$113</f>
        <v>Impulsar la fábrica flexible, eficaz y conectada</v>
      </c>
    </row>
    <row r="177" spans="1:3">
      <c r="A177" s="13" t="s">
        <v>202</v>
      </c>
      <c r="B177" s="10">
        <f>D$114</f>
        <v>20</v>
      </c>
      <c r="C177" s="34" t="str">
        <f>A$114</f>
        <v>Industrialización de la fabricación aditiva e impresión 3D</v>
      </c>
    </row>
    <row r="178" spans="1:3">
      <c r="A178" s="13" t="s">
        <v>203</v>
      </c>
      <c r="B178" s="10">
        <f t="shared" ref="B178:B181" si="34">D$114</f>
        <v>20</v>
      </c>
      <c r="C178" s="34" t="str">
        <f t="shared" ref="C178:C181" si="35">A$114</f>
        <v>Industrialización de la fabricación aditiva e impresión 3D</v>
      </c>
    </row>
    <row r="179" spans="1:3">
      <c r="A179" s="13" t="s">
        <v>204</v>
      </c>
      <c r="B179" s="10">
        <f t="shared" si="34"/>
        <v>20</v>
      </c>
      <c r="C179" s="34" t="str">
        <f t="shared" si="35"/>
        <v>Industrialización de la fabricación aditiva e impresión 3D</v>
      </c>
    </row>
    <row r="180" spans="1:3">
      <c r="A180" s="13" t="s">
        <v>205</v>
      </c>
      <c r="B180" s="10">
        <f t="shared" si="34"/>
        <v>20</v>
      </c>
      <c r="C180" s="34" t="str">
        <f t="shared" si="35"/>
        <v>Industrialización de la fabricación aditiva e impresión 3D</v>
      </c>
    </row>
    <row r="181" spans="1:3">
      <c r="A181" s="13" t="s">
        <v>206</v>
      </c>
      <c r="B181" s="10">
        <f t="shared" si="34"/>
        <v>20</v>
      </c>
      <c r="C181" s="34" t="str">
        <f t="shared" si="35"/>
        <v>Industrialización de la fabricación aditiva e impresión 3D</v>
      </c>
    </row>
    <row r="182" spans="1:3">
      <c r="A182" s="13"/>
      <c r="C182" s="3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GRAMA xmlns="7c6d4841-1a6c-406e-8316-b1146790d304">Ayuda a la transformación digital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9E55DE-2640-477B-AE12-F29729F7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30F4E-3F6D-458E-B770-9D86B3E65DF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f4dc4755-9130-41a7-96dd-7ac6ff55d925"/>
    <ds:schemaRef ds:uri="http://schemas.openxmlformats.org/package/2006/metadata/core-properties"/>
    <ds:schemaRef ds:uri="http://schemas.microsoft.com/office/infopath/2007/PartnerControls"/>
    <ds:schemaRef ds:uri="7c6d4841-1a6c-406e-8316-b1146790d304"/>
  </ds:schemaRefs>
</ds:datastoreItem>
</file>

<file path=customXml/itemProps3.xml><?xml version="1.0" encoding="utf-8"?>
<ds:datastoreItem xmlns:ds="http://schemas.openxmlformats.org/officeDocument/2006/customXml" ds:itemID="{6AD79E5F-FD96-4BC2-9E91-D9829E6E247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C8C49B9-F66E-47CB-A7C8-663510B27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Info general</vt:lpstr>
      <vt:lpstr>Inversiones</vt:lpstr>
      <vt:lpstr>Tablas</vt:lpstr>
      <vt:lpstr>'Info general'!Área_de_impresión</vt:lpstr>
      <vt:lpstr>Inversiones!Área_de_impresión</vt:lpstr>
      <vt:lpstr>CONCEJO</vt:lpstr>
      <vt:lpstr>S3_AMBITOS</vt:lpstr>
      <vt:lpstr>S3_AREAS</vt:lpstr>
      <vt:lpstr>S3_RETOS</vt:lpstr>
      <vt:lpstr>SI_NO</vt:lpstr>
      <vt:lpstr>X_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Ayuda a la transformación digital</dc:title>
  <dc:creator>Luis Tamargo Sánchez</dc:creator>
  <cp:lastModifiedBy>Mauricio del Cueto Sánchez</cp:lastModifiedBy>
  <cp:lastPrinted>2024-04-22T13:15:22Z</cp:lastPrinted>
  <dcterms:created xsi:type="dcterms:W3CDTF">2018-02-19T17:35:23Z</dcterms:created>
  <dcterms:modified xsi:type="dcterms:W3CDTF">2025-05-19T07:36:10Z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