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00"/>
  </bookViews>
  <sheets>
    <sheet name="I+D+iTractores_2018" sheetId="1" r:id="rId1"/>
  </sheets>
  <definedNames>
    <definedName name="_xlnm.Print_Area" localSheetId="0">'I+D+iTractores_2018'!$A$1:$M$3</definedName>
    <definedName name="_xlnm.Print_Titles" localSheetId="0">'I+D+iTractores_2018'!#REF!</definedName>
  </definedNames>
  <calcPr calcId="125725"/>
</workbook>
</file>

<file path=xl/calcChain.xml><?xml version="1.0" encoding="utf-8"?>
<calcChain xmlns="http://schemas.openxmlformats.org/spreadsheetml/2006/main">
  <c r="L7" i="1"/>
  <c r="L6"/>
  <c r="L5"/>
  <c r="I38"/>
  <c r="I39"/>
  <c r="G40"/>
  <c r="H40"/>
  <c r="F40"/>
  <c r="I32"/>
  <c r="I33"/>
  <c r="G34"/>
  <c r="H34"/>
  <c r="F34"/>
  <c r="I25"/>
  <c r="I26"/>
  <c r="I27"/>
  <c r="G28"/>
  <c r="I28" s="1"/>
  <c r="H28"/>
  <c r="F28"/>
  <c r="I18"/>
  <c r="I19"/>
  <c r="I20"/>
  <c r="G21"/>
  <c r="I21" s="1"/>
  <c r="H21"/>
  <c r="F21"/>
  <c r="I12"/>
  <c r="I13"/>
  <c r="G14"/>
  <c r="H14"/>
  <c r="F14"/>
  <c r="I6"/>
  <c r="I7"/>
  <c r="G8"/>
  <c r="I8" s="1"/>
  <c r="H8"/>
  <c r="F8"/>
  <c r="I11"/>
  <c r="I17"/>
  <c r="I24"/>
  <c r="I31"/>
  <c r="I37"/>
  <c r="I5"/>
  <c r="I34" l="1"/>
  <c r="H43"/>
  <c r="I14"/>
  <c r="F43"/>
  <c r="I40"/>
  <c r="G43"/>
  <c r="I43" s="1"/>
</calcChain>
</file>

<file path=xl/sharedStrings.xml><?xml version="1.0" encoding="utf-8"?>
<sst xmlns="http://schemas.openxmlformats.org/spreadsheetml/2006/main" count="293" uniqueCount="107">
  <si>
    <t>Gasto Presentado (€)</t>
  </si>
  <si>
    <t>SI</t>
  </si>
  <si>
    <t>CIA PARA LA GESTION DE RESIDUOS SOLIDOS DE ASTURIAS</t>
  </si>
  <si>
    <t>A33068578</t>
  </si>
  <si>
    <t>NO</t>
  </si>
  <si>
    <t>HULLERAS DEL NORTE SA</t>
  </si>
  <si>
    <t>A28185684</t>
  </si>
  <si>
    <t>De conformidad con lo dispuesto en el artículo 29.3 de la Ley 38/2003, de 17 de noviembre General de Subvenciones, se autoriza al beneficiario la subcontratación declarada siempre que el contrato se celebre por escrito.</t>
  </si>
  <si>
    <t>B33805813</t>
  </si>
  <si>
    <t>ARCELORMITTAL INNOVACION INVESTIGACION E INVERSION SL</t>
  </si>
  <si>
    <t>B28041911</t>
  </si>
  <si>
    <t>B33981473</t>
  </si>
  <si>
    <t>INSTITUTO OFTALMOLOGICO FERNANDEZ VEGA SL</t>
  </si>
  <si>
    <t>B33416462</t>
  </si>
  <si>
    <t>Entidad</t>
  </si>
  <si>
    <t>NIF</t>
  </si>
  <si>
    <t>Finalidad</t>
  </si>
  <si>
    <t>%</t>
  </si>
  <si>
    <t>Totales:</t>
  </si>
  <si>
    <t>Número Expediente</t>
  </si>
  <si>
    <t>Ayudas dirigidas a la ejecución de proyectos de I+D+i diferenciales o tractores en el Principado de Asturias</t>
  </si>
  <si>
    <t>Gasto Subvencionable (€)</t>
  </si>
  <si>
    <t>Total proyecto INSTITUTO FERNANDEZ VEGA:</t>
  </si>
  <si>
    <t>Total proyecto ARCELORMITTAL INNOVACIÓN:</t>
  </si>
  <si>
    <t>Total proyecto COGERSA:</t>
  </si>
  <si>
    <t>IDE/2018/000612</t>
  </si>
  <si>
    <t>A33344078</t>
  </si>
  <si>
    <t>ASTURFEITO SA</t>
  </si>
  <si>
    <t>DISEÑO DE FÁBRICA DIGITAL PARA EL MERCADO EÓLICO OFFSHORE (DIGEO)</t>
  </si>
  <si>
    <t>IDE/2018/000615</t>
  </si>
  <si>
    <t>A33784596</t>
  </si>
  <si>
    <t>SISTEMAS ESPECIALES DE METALIZACION SA</t>
  </si>
  <si>
    <t>IDE/2018/000616</t>
  </si>
  <si>
    <t>B33945908</t>
  </si>
  <si>
    <t>OXIPLANT CENTRO DE TRANSFORMACION DEL ACERO SL</t>
  </si>
  <si>
    <t>IDE/2018/000617</t>
  </si>
  <si>
    <t>MAGELLAN: Innovadores conceptos de almacenamiento de energía mediante el uso de Fluidos Densos, dentro del concepto de economía circular.</t>
  </si>
  <si>
    <t>28/09/2018 00:00:00</t>
  </si>
  <si>
    <t>IDE/2018/000623</t>
  </si>
  <si>
    <t>A33006404</t>
  </si>
  <si>
    <t>INDUSTRIAS LACTEAS ASTURIANAS SA</t>
  </si>
  <si>
    <t>INVESTIGACIÓN DE RUTAS BIOTECNOLÓGICAS EN PLANTA PILOTO PARA LA OBTENCIÓN DE BIOMATERIALES A PARTIR DE SUBPRODUCTOS INDUSTRIALES (BIOPLAMT)</t>
  </si>
  <si>
    <t>IDE/2018/000624</t>
  </si>
  <si>
    <t>Investigación para la valorización de cenizas de lecho fluidizado circulante y áridos de residuos de construcción y demolición (RecyBlock Sostenible)</t>
  </si>
  <si>
    <t>IDE/2018/000625</t>
  </si>
  <si>
    <t>A74314980</t>
  </si>
  <si>
    <t>CEMENTOS TUDELA VEGUIN SA</t>
  </si>
  <si>
    <t>INVESTIGACIÓN INDUSTRIAL SOBRE MATERIALES Y PROCESOS DE DESCONTAMINACIÓN MÚLTIPLE CON PRODUCTOS EN BASE A HIDRATO DE CAL EN UNA PLANTA TERMOELÉCTRICA (MULTI-CAL)</t>
  </si>
  <si>
    <t>IDE/2018/000629</t>
  </si>
  <si>
    <t>CALDERERIA REPARACIONES Y PROYECTOS DEL NORTE SL</t>
  </si>
  <si>
    <t>MAGELLAN: Innovadores conceptos de almacenamiento de energía mediante el uso de Fluidos Densos, dentro del concepto de economía circular</t>
  </si>
  <si>
    <t>IDE/2018/000630</t>
  </si>
  <si>
    <t>B74441734</t>
  </si>
  <si>
    <t>RECUPERACION Y RENOVACION SL</t>
  </si>
  <si>
    <t>IDE/2018/000632</t>
  </si>
  <si>
    <t>OFTALPRINTIA: Diseño y desarrollo de una nueva línea de biofabricación de tejidos oftalmológicos variados utilizando impresión 3D e inteligencia artificial</t>
  </si>
  <si>
    <t>IDE/2018/000671</t>
  </si>
  <si>
    <t>INGENICA SOLUCIONES TECNICAS SOSTENIBLES, SL</t>
  </si>
  <si>
    <t>IDE/2018/000672</t>
  </si>
  <si>
    <t>B52509791</t>
  </si>
  <si>
    <t>ICUBE INGENIERIA INTERNACIONALIZACION E INNOVACION SL</t>
  </si>
  <si>
    <t>IDE/2018/000673</t>
  </si>
  <si>
    <t>IDE/2018/000695</t>
  </si>
  <si>
    <t>INVESTIGACIÓN INDUSTRIAL SOBRE MATERIALES Y PROCESOS DE DESCONTAMINACIÓN MÚLTIPLE CON  PRODUCTOS EN BASE A HIDRATO DE CAL EN UNA PLANTA TERMOELÉCTRICA, MULTI-CAL</t>
  </si>
  <si>
    <t>IDE/2018/000697</t>
  </si>
  <si>
    <t>B33886342</t>
  </si>
  <si>
    <t>ADVANCED SIMULATION TECHNOLOGIES SL</t>
  </si>
  <si>
    <t>INVESTIGACIÓN INDUSTRIAL SOBRE MATERIALES Y PROCESOS DE DESCONTAMINACIÓN MÚLTIPLE CON  PRODUCTOS EN BASE A HIDRATO DE CAL EN UNA PLANTA TERMOELÉCTRICA(MULTI-CAL)</t>
  </si>
  <si>
    <t>IDE/2018/000757</t>
  </si>
  <si>
    <t>A33036906</t>
  </si>
  <si>
    <t>JUAN ROCES SA</t>
  </si>
  <si>
    <t>IDE/2018/000758</t>
  </si>
  <si>
    <t>B33586637</t>
  </si>
  <si>
    <t>INGENIEROS ASESORES DE CONSTRUCCION SL</t>
  </si>
  <si>
    <t>IDE/2018/000759</t>
  </si>
  <si>
    <t>IDE/2018/000785</t>
  </si>
  <si>
    <t>B33845009</t>
  </si>
  <si>
    <t>IZERTIS SL</t>
  </si>
  <si>
    <t>OFTALPRINTIA: diseño y desarrollo de una nueva línea de biofabricación de tejidos oftalmológicos variados utilizando impresión 3D e Inteligencia Artificial</t>
  </si>
  <si>
    <t>IDE/2018/000786</t>
  </si>
  <si>
    <t>Municipio Inversiones</t>
  </si>
  <si>
    <t>Subvención Aprobada (€)</t>
  </si>
  <si>
    <t>Inversión Privada (€)</t>
  </si>
  <si>
    <t>F. Inicio Ejecución</t>
  </si>
  <si>
    <t>F. Fin Ejecución</t>
  </si>
  <si>
    <t>Plazo Acreditación</t>
  </si>
  <si>
    <t>Cláusulas Condicionantes</t>
  </si>
  <si>
    <t>Proyecto en Colaboración</t>
  </si>
  <si>
    <t>Coopera CI</t>
  </si>
  <si>
    <t>Total proyecto ASTURFEITO:</t>
  </si>
  <si>
    <t>Total proyecto ILAS:</t>
  </si>
  <si>
    <t>Total proyecto TUDELA VEGUIN:</t>
  </si>
  <si>
    <t>Total solicitudes aprobadas: 20</t>
  </si>
  <si>
    <t>Indicadores de productividad:</t>
  </si>
  <si>
    <t>Empresas que cooperan con C.I.: 15</t>
  </si>
  <si>
    <t>27/09/2018</t>
  </si>
  <si>
    <t>28/09/2018</t>
  </si>
  <si>
    <t>27/09/2020</t>
  </si>
  <si>
    <t>27/12/2020</t>
  </si>
  <si>
    <t>CARREÑO</t>
  </si>
  <si>
    <t>AVILÉS</t>
  </si>
  <si>
    <t>SIERO</t>
  </si>
  <si>
    <t>GIJÓN</t>
  </si>
  <si>
    <t>LLANERA</t>
  </si>
  <si>
    <t>OVIEDO</t>
  </si>
  <si>
    <t>NAVIA</t>
  </si>
  <si>
    <t>Solicitudes aprobadas Convocatoria 2018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</si>
</sst>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  <charset val="1"/>
    </font>
    <font>
      <b/>
      <sz val="9"/>
      <color theme="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" fillId="0" borderId="0" xfId="0" applyFo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P46"/>
  <sheetViews>
    <sheetView showGridLines="0" showRowColHeaders="0" tabSelected="1" showOutlineSymbols="0" zoomScaleNormal="100" workbookViewId="0">
      <selection activeCell="C10" sqref="C10"/>
    </sheetView>
  </sheetViews>
  <sheetFormatPr baseColWidth="10" defaultColWidth="6.85546875" defaultRowHeight="12.75" customHeight="1"/>
  <cols>
    <col min="1" max="1" width="17.7109375" style="2" customWidth="1"/>
    <col min="2" max="2" width="11.28515625" style="2" bestFit="1" customWidth="1"/>
    <col min="3" max="3" width="47.7109375" style="2" customWidth="1"/>
    <col min="4" max="4" width="50.5703125" style="2" customWidth="1"/>
    <col min="5" max="5" width="12.42578125" style="4" bestFit="1" customWidth="1"/>
    <col min="6" max="6" width="15.85546875" style="3" bestFit="1" customWidth="1"/>
    <col min="7" max="7" width="17" style="3" customWidth="1"/>
    <col min="8" max="9" width="14.5703125" style="3" bestFit="1" customWidth="1"/>
    <col min="10" max="10" width="6.140625" style="4" bestFit="1" customWidth="1"/>
    <col min="11" max="11" width="16.5703125" style="4" customWidth="1"/>
    <col min="12" max="12" width="16.42578125" style="2" customWidth="1"/>
    <col min="13" max="13" width="18.85546875" style="4" customWidth="1"/>
    <col min="14" max="14" width="46.5703125" style="12" customWidth="1"/>
    <col min="15" max="15" width="13.5703125" style="12" bestFit="1" customWidth="1"/>
    <col min="16" max="16" width="9.140625" style="16" bestFit="1" customWidth="1"/>
  </cols>
  <sheetData>
    <row r="1" spans="1:16" ht="12.75" customHeight="1">
      <c r="A1" s="1" t="s">
        <v>20</v>
      </c>
    </row>
    <row r="2" spans="1:16" ht="12.75" customHeight="1">
      <c r="A2" s="1" t="s">
        <v>106</v>
      </c>
    </row>
    <row r="4" spans="1:16" s="11" customFormat="1" ht="33.75">
      <c r="A4" s="18" t="s">
        <v>19</v>
      </c>
      <c r="B4" s="18" t="s">
        <v>15</v>
      </c>
      <c r="C4" s="18" t="s">
        <v>14</v>
      </c>
      <c r="D4" s="18" t="s">
        <v>16</v>
      </c>
      <c r="E4" s="19" t="s">
        <v>80</v>
      </c>
      <c r="F4" s="20" t="s">
        <v>0</v>
      </c>
      <c r="G4" s="20" t="s">
        <v>21</v>
      </c>
      <c r="H4" s="20" t="s">
        <v>81</v>
      </c>
      <c r="I4" s="20" t="s">
        <v>82</v>
      </c>
      <c r="J4" s="19" t="s">
        <v>17</v>
      </c>
      <c r="K4" s="18" t="s">
        <v>83</v>
      </c>
      <c r="L4" s="18" t="s">
        <v>84</v>
      </c>
      <c r="M4" s="18" t="s">
        <v>85</v>
      </c>
      <c r="N4" s="18" t="s">
        <v>86</v>
      </c>
      <c r="O4" s="18" t="s">
        <v>87</v>
      </c>
      <c r="P4" s="19" t="s">
        <v>88</v>
      </c>
    </row>
    <row r="5" spans="1:16" s="11" customFormat="1" ht="22.5">
      <c r="A5" s="26" t="s">
        <v>25</v>
      </c>
      <c r="B5" s="26" t="s">
        <v>26</v>
      </c>
      <c r="C5" s="26" t="s">
        <v>27</v>
      </c>
      <c r="D5" s="26" t="s">
        <v>28</v>
      </c>
      <c r="E5" s="27" t="s">
        <v>99</v>
      </c>
      <c r="F5" s="28">
        <v>332705.78000000003</v>
      </c>
      <c r="G5" s="28">
        <v>332705.78000000003</v>
      </c>
      <c r="H5" s="28">
        <v>149717.6</v>
      </c>
      <c r="I5" s="28">
        <f>(G5-H5)</f>
        <v>182988.18000000002</v>
      </c>
      <c r="J5" s="41">
        <v>45</v>
      </c>
      <c r="K5" s="26" t="s">
        <v>95</v>
      </c>
      <c r="L5" s="26" t="str">
        <f>LEFT(K5,(10))</f>
        <v>27/09/2018</v>
      </c>
      <c r="M5" s="26" t="s">
        <v>98</v>
      </c>
      <c r="N5" s="29"/>
      <c r="O5" s="24" t="s">
        <v>1</v>
      </c>
      <c r="P5" s="27" t="s">
        <v>1</v>
      </c>
    </row>
    <row r="6" spans="1:16" s="11" customFormat="1" ht="22.5">
      <c r="A6" s="26" t="s">
        <v>29</v>
      </c>
      <c r="B6" s="26" t="s">
        <v>30</v>
      </c>
      <c r="C6" s="26" t="s">
        <v>31</v>
      </c>
      <c r="D6" s="26" t="s">
        <v>28</v>
      </c>
      <c r="E6" s="27" t="s">
        <v>102</v>
      </c>
      <c r="F6" s="28">
        <v>69208.05</v>
      </c>
      <c r="G6" s="28">
        <v>68703.789999999994</v>
      </c>
      <c r="H6" s="28">
        <v>30916.7</v>
      </c>
      <c r="I6" s="28">
        <f t="shared" ref="I6:I8" si="0">(G6-H6)</f>
        <v>37787.089999999997</v>
      </c>
      <c r="J6" s="41">
        <v>45</v>
      </c>
      <c r="K6" s="26" t="s">
        <v>95</v>
      </c>
      <c r="L6" s="26" t="str">
        <f t="shared" ref="L6:L7" si="1">LEFT(K6,(10))</f>
        <v>27/09/2018</v>
      </c>
      <c r="M6" s="26" t="s">
        <v>98</v>
      </c>
      <c r="N6" s="29"/>
      <c r="O6" s="25"/>
      <c r="P6" s="27" t="s">
        <v>4</v>
      </c>
    </row>
    <row r="7" spans="1:16" s="11" customFormat="1" ht="22.5">
      <c r="A7" s="26" t="s">
        <v>32</v>
      </c>
      <c r="B7" s="26" t="s">
        <v>33</v>
      </c>
      <c r="C7" s="26" t="s">
        <v>34</v>
      </c>
      <c r="D7" s="26" t="s">
        <v>28</v>
      </c>
      <c r="E7" s="27" t="s">
        <v>103</v>
      </c>
      <c r="F7" s="28">
        <v>123238.45</v>
      </c>
      <c r="G7" s="28">
        <v>120529.09</v>
      </c>
      <c r="H7" s="28">
        <v>42385.18</v>
      </c>
      <c r="I7" s="28">
        <f t="shared" si="0"/>
        <v>78143.91</v>
      </c>
      <c r="J7" s="41">
        <v>35</v>
      </c>
      <c r="K7" s="26" t="s">
        <v>95</v>
      </c>
      <c r="L7" s="26" t="str">
        <f t="shared" si="1"/>
        <v>27/09/2018</v>
      </c>
      <c r="M7" s="26" t="s">
        <v>98</v>
      </c>
      <c r="N7" s="29"/>
      <c r="O7" s="25"/>
      <c r="P7" s="27" t="s">
        <v>1</v>
      </c>
    </row>
    <row r="8" spans="1:16" s="11" customFormat="1">
      <c r="A8" s="30"/>
      <c r="B8" s="30"/>
      <c r="C8" s="30"/>
      <c r="D8" s="30"/>
      <c r="E8" s="39" t="s">
        <v>89</v>
      </c>
      <c r="F8" s="40">
        <f>SUM(F5:F7)</f>
        <v>525152.28</v>
      </c>
      <c r="G8" s="40">
        <f t="shared" ref="G8:H8" si="2">SUM(G5:G7)</f>
        <v>521938.66000000003</v>
      </c>
      <c r="H8" s="40">
        <f t="shared" si="2"/>
        <v>223019.48</v>
      </c>
      <c r="I8" s="40">
        <f t="shared" si="0"/>
        <v>298919.18000000005</v>
      </c>
      <c r="J8" s="42"/>
      <c r="K8" s="30"/>
      <c r="L8" s="30"/>
      <c r="M8" s="30"/>
      <c r="N8" s="32"/>
      <c r="O8" s="17"/>
      <c r="P8" s="31"/>
    </row>
    <row r="9" spans="1:16" ht="12.75" customHeight="1">
      <c r="A9" s="5"/>
      <c r="B9" s="5"/>
      <c r="C9" s="5"/>
      <c r="D9" s="5"/>
      <c r="E9" s="6"/>
      <c r="F9" s="7"/>
      <c r="G9" s="7"/>
      <c r="H9" s="7"/>
      <c r="I9" s="7"/>
      <c r="J9" s="6"/>
      <c r="K9" s="6"/>
      <c r="L9" s="5"/>
      <c r="M9" s="6"/>
      <c r="N9" s="33"/>
      <c r="O9" s="33"/>
      <c r="P9" s="34"/>
    </row>
    <row r="10" spans="1:16" s="11" customFormat="1" ht="33.75">
      <c r="A10" s="18" t="s">
        <v>19</v>
      </c>
      <c r="B10" s="18" t="s">
        <v>15</v>
      </c>
      <c r="C10" s="18" t="s">
        <v>14</v>
      </c>
      <c r="D10" s="18" t="s">
        <v>16</v>
      </c>
      <c r="E10" s="19" t="s">
        <v>80</v>
      </c>
      <c r="F10" s="20" t="s">
        <v>0</v>
      </c>
      <c r="G10" s="20" t="s">
        <v>21</v>
      </c>
      <c r="H10" s="20" t="s">
        <v>81</v>
      </c>
      <c r="I10" s="20" t="s">
        <v>82</v>
      </c>
      <c r="J10" s="19" t="s">
        <v>17</v>
      </c>
      <c r="K10" s="18" t="s">
        <v>83</v>
      </c>
      <c r="L10" s="18" t="s">
        <v>84</v>
      </c>
      <c r="M10" s="18" t="s">
        <v>85</v>
      </c>
      <c r="N10" s="18" t="s">
        <v>86</v>
      </c>
      <c r="O10" s="18" t="s">
        <v>87</v>
      </c>
      <c r="P10" s="19" t="s">
        <v>88</v>
      </c>
    </row>
    <row r="11" spans="1:16" s="11" customFormat="1" ht="56.25">
      <c r="A11" s="26" t="s">
        <v>35</v>
      </c>
      <c r="B11" s="26" t="s">
        <v>10</v>
      </c>
      <c r="C11" s="26" t="s">
        <v>9</v>
      </c>
      <c r="D11" s="26" t="s">
        <v>36</v>
      </c>
      <c r="E11" s="27" t="s">
        <v>100</v>
      </c>
      <c r="F11" s="28">
        <v>318919.92</v>
      </c>
      <c r="G11" s="28">
        <v>285663.15000000002</v>
      </c>
      <c r="H11" s="28">
        <v>171397.89</v>
      </c>
      <c r="I11" s="28">
        <f t="shared" ref="I11:I40" si="3">(G11-H11)</f>
        <v>114265.26000000001</v>
      </c>
      <c r="J11" s="41">
        <v>60</v>
      </c>
      <c r="K11" s="26" t="s">
        <v>37</v>
      </c>
      <c r="L11" s="26" t="s">
        <v>97</v>
      </c>
      <c r="M11" s="26" t="s">
        <v>98</v>
      </c>
      <c r="N11" s="26" t="s">
        <v>7</v>
      </c>
      <c r="O11" s="22" t="s">
        <v>1</v>
      </c>
      <c r="P11" s="27" t="s">
        <v>1</v>
      </c>
    </row>
    <row r="12" spans="1:16" s="11" customFormat="1" ht="56.25">
      <c r="A12" s="26" t="s">
        <v>48</v>
      </c>
      <c r="B12" s="26" t="s">
        <v>8</v>
      </c>
      <c r="C12" s="26" t="s">
        <v>49</v>
      </c>
      <c r="D12" s="26" t="s">
        <v>50</v>
      </c>
      <c r="E12" s="27" t="s">
        <v>99</v>
      </c>
      <c r="F12" s="28">
        <v>306803.96999999997</v>
      </c>
      <c r="G12" s="28">
        <v>107381.39</v>
      </c>
      <c r="H12" s="28">
        <v>75166.97</v>
      </c>
      <c r="I12" s="28">
        <f t="shared" si="3"/>
        <v>32214.42</v>
      </c>
      <c r="J12" s="41">
        <v>70</v>
      </c>
      <c r="K12" s="26" t="s">
        <v>37</v>
      </c>
      <c r="L12" s="26" t="s">
        <v>97</v>
      </c>
      <c r="M12" s="26" t="s">
        <v>98</v>
      </c>
      <c r="N12" s="26" t="s">
        <v>7</v>
      </c>
      <c r="O12" s="22"/>
      <c r="P12" s="27" t="s">
        <v>1</v>
      </c>
    </row>
    <row r="13" spans="1:16" s="11" customFormat="1" ht="56.25">
      <c r="A13" s="26" t="s">
        <v>51</v>
      </c>
      <c r="B13" s="26" t="s">
        <v>52</v>
      </c>
      <c r="C13" s="26" t="s">
        <v>53</v>
      </c>
      <c r="D13" s="26" t="s">
        <v>50</v>
      </c>
      <c r="E13" s="27" t="s">
        <v>104</v>
      </c>
      <c r="F13" s="28">
        <v>197004.08</v>
      </c>
      <c r="G13" s="28">
        <v>138680.46</v>
      </c>
      <c r="H13" s="28">
        <v>110944.37</v>
      </c>
      <c r="I13" s="28">
        <f t="shared" si="3"/>
        <v>27736.089999999997</v>
      </c>
      <c r="J13" s="41">
        <v>80</v>
      </c>
      <c r="K13" s="26" t="s">
        <v>37</v>
      </c>
      <c r="L13" s="26" t="s">
        <v>97</v>
      </c>
      <c r="M13" s="26" t="s">
        <v>98</v>
      </c>
      <c r="N13" s="26" t="s">
        <v>7</v>
      </c>
      <c r="O13" s="22"/>
      <c r="P13" s="27" t="s">
        <v>1</v>
      </c>
    </row>
    <row r="14" spans="1:16" s="11" customFormat="1">
      <c r="A14" s="30"/>
      <c r="B14" s="30"/>
      <c r="C14" s="30"/>
      <c r="D14" s="30"/>
      <c r="E14" s="39" t="s">
        <v>23</v>
      </c>
      <c r="F14" s="40">
        <f>SUM(F11:F13)</f>
        <v>822727.96999999986</v>
      </c>
      <c r="G14" s="40">
        <f t="shared" ref="G14:H14" si="4">SUM(G11:G13)</f>
        <v>531725</v>
      </c>
      <c r="H14" s="40">
        <f t="shared" si="4"/>
        <v>357509.23</v>
      </c>
      <c r="I14" s="40">
        <f t="shared" si="3"/>
        <v>174215.77000000002</v>
      </c>
      <c r="J14" s="42"/>
      <c r="K14" s="30"/>
      <c r="L14" s="30"/>
      <c r="M14" s="30"/>
      <c r="N14" s="32"/>
      <c r="O14" s="17"/>
      <c r="P14" s="31"/>
    </row>
    <row r="15" spans="1:16" ht="12.75" customHeight="1">
      <c r="A15" s="5"/>
      <c r="B15" s="5"/>
      <c r="C15" s="5"/>
      <c r="D15" s="5"/>
      <c r="E15" s="6"/>
      <c r="F15" s="7"/>
      <c r="G15" s="7"/>
      <c r="H15" s="7"/>
      <c r="I15" s="7"/>
      <c r="J15" s="6"/>
      <c r="K15" s="6"/>
      <c r="L15" s="5"/>
      <c r="M15" s="6"/>
      <c r="N15" s="33"/>
      <c r="O15" s="33"/>
      <c r="P15" s="34"/>
    </row>
    <row r="16" spans="1:16" s="11" customFormat="1" ht="33.75">
      <c r="A16" s="8" t="s">
        <v>19</v>
      </c>
      <c r="B16" s="8" t="s">
        <v>15</v>
      </c>
      <c r="C16" s="8" t="s">
        <v>14</v>
      </c>
      <c r="D16" s="8" t="s">
        <v>16</v>
      </c>
      <c r="E16" s="10" t="s">
        <v>80</v>
      </c>
      <c r="F16" s="9" t="s">
        <v>0</v>
      </c>
      <c r="G16" s="9" t="s">
        <v>21</v>
      </c>
      <c r="H16" s="9" t="s">
        <v>81</v>
      </c>
      <c r="I16" s="9" t="s">
        <v>82</v>
      </c>
      <c r="J16" s="10" t="s">
        <v>17</v>
      </c>
      <c r="K16" s="8" t="s">
        <v>83</v>
      </c>
      <c r="L16" s="8" t="s">
        <v>84</v>
      </c>
      <c r="M16" s="8" t="s">
        <v>85</v>
      </c>
      <c r="N16" s="8" t="s">
        <v>86</v>
      </c>
      <c r="O16" s="8" t="s">
        <v>87</v>
      </c>
      <c r="P16" s="10" t="s">
        <v>88</v>
      </c>
    </row>
    <row r="17" spans="1:16" s="11" customFormat="1" ht="45">
      <c r="A17" s="35" t="s">
        <v>38</v>
      </c>
      <c r="B17" s="35" t="s">
        <v>39</v>
      </c>
      <c r="C17" s="35" t="s">
        <v>40</v>
      </c>
      <c r="D17" s="35" t="s">
        <v>41</v>
      </c>
      <c r="E17" s="36" t="s">
        <v>105</v>
      </c>
      <c r="F17" s="37">
        <v>250611.89</v>
      </c>
      <c r="G17" s="37">
        <v>250611.89</v>
      </c>
      <c r="H17" s="37">
        <v>150367.14000000001</v>
      </c>
      <c r="I17" s="37">
        <f t="shared" si="3"/>
        <v>100244.75</v>
      </c>
      <c r="J17" s="43">
        <v>60</v>
      </c>
      <c r="K17" s="35" t="s">
        <v>96</v>
      </c>
      <c r="L17" s="35" t="s">
        <v>97</v>
      </c>
      <c r="M17" s="35" t="s">
        <v>98</v>
      </c>
      <c r="N17" s="38"/>
      <c r="O17" s="23" t="s">
        <v>1</v>
      </c>
      <c r="P17" s="36" t="s">
        <v>1</v>
      </c>
    </row>
    <row r="18" spans="1:16" s="11" customFormat="1" ht="45">
      <c r="A18" s="26" t="s">
        <v>56</v>
      </c>
      <c r="B18" s="26" t="s">
        <v>11</v>
      </c>
      <c r="C18" s="26" t="s">
        <v>57</v>
      </c>
      <c r="D18" s="26" t="s">
        <v>41</v>
      </c>
      <c r="E18" s="27" t="s">
        <v>102</v>
      </c>
      <c r="F18" s="28">
        <v>201993.33</v>
      </c>
      <c r="G18" s="28">
        <v>191993.33</v>
      </c>
      <c r="H18" s="28">
        <v>153194.67000000001</v>
      </c>
      <c r="I18" s="37">
        <f t="shared" si="3"/>
        <v>38798.659999999974</v>
      </c>
      <c r="J18" s="41">
        <v>80</v>
      </c>
      <c r="K18" s="26" t="s">
        <v>96</v>
      </c>
      <c r="L18" s="26" t="s">
        <v>97</v>
      </c>
      <c r="M18" s="26" t="s">
        <v>98</v>
      </c>
      <c r="N18" s="29"/>
      <c r="O18" s="24"/>
      <c r="P18" s="27" t="s">
        <v>4</v>
      </c>
    </row>
    <row r="19" spans="1:16" s="11" customFormat="1" ht="45">
      <c r="A19" s="26" t="s">
        <v>58</v>
      </c>
      <c r="B19" s="26" t="s">
        <v>59</v>
      </c>
      <c r="C19" s="26" t="s">
        <v>60</v>
      </c>
      <c r="D19" s="26" t="s">
        <v>41</v>
      </c>
      <c r="E19" s="27" t="s">
        <v>102</v>
      </c>
      <c r="F19" s="28">
        <v>131832.70000000001</v>
      </c>
      <c r="G19" s="28">
        <v>131832.70000000001</v>
      </c>
      <c r="H19" s="28">
        <v>105066.16</v>
      </c>
      <c r="I19" s="37">
        <f t="shared" si="3"/>
        <v>26766.540000000008</v>
      </c>
      <c r="J19" s="41">
        <v>80</v>
      </c>
      <c r="K19" s="26" t="s">
        <v>96</v>
      </c>
      <c r="L19" s="26" t="s">
        <v>97</v>
      </c>
      <c r="M19" s="26" t="s">
        <v>98</v>
      </c>
      <c r="N19" s="29"/>
      <c r="O19" s="24"/>
      <c r="P19" s="27" t="s">
        <v>4</v>
      </c>
    </row>
    <row r="20" spans="1:16" s="11" customFormat="1" ht="45">
      <c r="A20" s="26" t="s">
        <v>61</v>
      </c>
      <c r="B20" s="26" t="s">
        <v>10</v>
      </c>
      <c r="C20" s="26" t="s">
        <v>9</v>
      </c>
      <c r="D20" s="26" t="s">
        <v>41</v>
      </c>
      <c r="E20" s="27" t="s">
        <v>100</v>
      </c>
      <c r="F20" s="28">
        <v>241510</v>
      </c>
      <c r="G20" s="28">
        <v>239024</v>
      </c>
      <c r="H20" s="28">
        <v>143414.39999999999</v>
      </c>
      <c r="I20" s="37">
        <f t="shared" si="3"/>
        <v>95609.600000000006</v>
      </c>
      <c r="J20" s="41">
        <v>60</v>
      </c>
      <c r="K20" s="26" t="s">
        <v>96</v>
      </c>
      <c r="L20" s="26" t="s">
        <v>97</v>
      </c>
      <c r="M20" s="26" t="s">
        <v>98</v>
      </c>
      <c r="N20" s="29"/>
      <c r="O20" s="24"/>
      <c r="P20" s="27" t="s">
        <v>4</v>
      </c>
    </row>
    <row r="21" spans="1:16" s="11" customFormat="1">
      <c r="A21" s="30"/>
      <c r="B21" s="30"/>
      <c r="C21" s="30"/>
      <c r="D21" s="30"/>
      <c r="E21" s="39" t="s">
        <v>90</v>
      </c>
      <c r="F21" s="40">
        <f>SUM(F17:F20)</f>
        <v>825947.91999999993</v>
      </c>
      <c r="G21" s="40">
        <f t="shared" ref="G21:H21" si="5">SUM(G17:G20)</f>
        <v>813461.91999999993</v>
      </c>
      <c r="H21" s="40">
        <f t="shared" si="5"/>
        <v>552042.37000000011</v>
      </c>
      <c r="I21" s="40">
        <f t="shared" si="3"/>
        <v>261419.54999999981</v>
      </c>
      <c r="J21" s="42"/>
      <c r="K21" s="30"/>
      <c r="L21" s="30"/>
      <c r="M21" s="30"/>
      <c r="N21" s="32"/>
      <c r="O21" s="17"/>
      <c r="P21" s="31"/>
    </row>
    <row r="22" spans="1:16" ht="12.75" customHeight="1">
      <c r="A22" s="5"/>
      <c r="B22" s="5"/>
      <c r="C22" s="5"/>
      <c r="D22" s="5"/>
      <c r="E22" s="6"/>
      <c r="F22" s="7"/>
      <c r="G22" s="7"/>
      <c r="H22" s="7"/>
      <c r="I22" s="7"/>
      <c r="J22" s="6"/>
      <c r="K22" s="6"/>
      <c r="L22" s="5"/>
      <c r="M22" s="6"/>
      <c r="N22" s="33"/>
      <c r="O22" s="33"/>
      <c r="P22" s="34"/>
    </row>
    <row r="23" spans="1:16" s="11" customFormat="1" ht="33.75">
      <c r="A23" s="8" t="s">
        <v>19</v>
      </c>
      <c r="B23" s="8" t="s">
        <v>15</v>
      </c>
      <c r="C23" s="8" t="s">
        <v>14</v>
      </c>
      <c r="D23" s="8" t="s">
        <v>16</v>
      </c>
      <c r="E23" s="10" t="s">
        <v>80</v>
      </c>
      <c r="F23" s="9" t="s">
        <v>0</v>
      </c>
      <c r="G23" s="9" t="s">
        <v>21</v>
      </c>
      <c r="H23" s="9" t="s">
        <v>81</v>
      </c>
      <c r="I23" s="9" t="s">
        <v>82</v>
      </c>
      <c r="J23" s="10" t="s">
        <v>17</v>
      </c>
      <c r="K23" s="8" t="s">
        <v>83</v>
      </c>
      <c r="L23" s="8" t="s">
        <v>84</v>
      </c>
      <c r="M23" s="8" t="s">
        <v>85</v>
      </c>
      <c r="N23" s="8" t="s">
        <v>86</v>
      </c>
      <c r="O23" s="8" t="s">
        <v>87</v>
      </c>
      <c r="P23" s="10" t="s">
        <v>88</v>
      </c>
    </row>
    <row r="24" spans="1:16" s="11" customFormat="1" ht="33.75">
      <c r="A24" s="35" t="s">
        <v>42</v>
      </c>
      <c r="B24" s="35" t="s">
        <v>3</v>
      </c>
      <c r="C24" s="35" t="s">
        <v>2</v>
      </c>
      <c r="D24" s="35" t="s">
        <v>43</v>
      </c>
      <c r="E24" s="36" t="s">
        <v>102</v>
      </c>
      <c r="F24" s="37">
        <v>105717.42</v>
      </c>
      <c r="G24" s="37">
        <v>90581.97</v>
      </c>
      <c r="H24" s="37">
        <v>31703.69</v>
      </c>
      <c r="I24" s="37">
        <f t="shared" si="3"/>
        <v>58878.28</v>
      </c>
      <c r="J24" s="43">
        <v>35</v>
      </c>
      <c r="K24" s="35" t="s">
        <v>96</v>
      </c>
      <c r="L24" s="35" t="s">
        <v>97</v>
      </c>
      <c r="M24" s="35" t="s">
        <v>98</v>
      </c>
      <c r="N24" s="35"/>
      <c r="O24" s="21" t="s">
        <v>1</v>
      </c>
      <c r="P24" s="36" t="s">
        <v>1</v>
      </c>
    </row>
    <row r="25" spans="1:16" s="11" customFormat="1" ht="56.25">
      <c r="A25" s="26" t="s">
        <v>68</v>
      </c>
      <c r="B25" s="26" t="s">
        <v>69</v>
      </c>
      <c r="C25" s="26" t="s">
        <v>70</v>
      </c>
      <c r="D25" s="26" t="s">
        <v>43</v>
      </c>
      <c r="E25" s="27" t="s">
        <v>101</v>
      </c>
      <c r="F25" s="28">
        <v>165098.21</v>
      </c>
      <c r="G25" s="28">
        <v>117243.44</v>
      </c>
      <c r="H25" s="28">
        <v>64483.89</v>
      </c>
      <c r="I25" s="37">
        <f t="shared" si="3"/>
        <v>52759.55</v>
      </c>
      <c r="J25" s="41">
        <v>55</v>
      </c>
      <c r="K25" s="26" t="s">
        <v>96</v>
      </c>
      <c r="L25" s="26" t="s">
        <v>97</v>
      </c>
      <c r="M25" s="26" t="s">
        <v>98</v>
      </c>
      <c r="N25" s="26" t="s">
        <v>7</v>
      </c>
      <c r="O25" s="22"/>
      <c r="P25" s="27" t="s">
        <v>1</v>
      </c>
    </row>
    <row r="26" spans="1:16" s="11" customFormat="1" ht="33.75">
      <c r="A26" s="26" t="s">
        <v>71</v>
      </c>
      <c r="B26" s="26" t="s">
        <v>72</v>
      </c>
      <c r="C26" s="26" t="s">
        <v>73</v>
      </c>
      <c r="D26" s="26" t="s">
        <v>43</v>
      </c>
      <c r="E26" s="27" t="s">
        <v>103</v>
      </c>
      <c r="F26" s="28">
        <v>108137.87</v>
      </c>
      <c r="G26" s="28">
        <v>98916.72</v>
      </c>
      <c r="H26" s="28">
        <v>44512.52</v>
      </c>
      <c r="I26" s="37">
        <f t="shared" si="3"/>
        <v>54404.200000000004</v>
      </c>
      <c r="J26" s="41">
        <v>45</v>
      </c>
      <c r="K26" s="26" t="s">
        <v>96</v>
      </c>
      <c r="L26" s="26" t="s">
        <v>97</v>
      </c>
      <c r="M26" s="26" t="s">
        <v>98</v>
      </c>
      <c r="N26" s="26"/>
      <c r="O26" s="26"/>
      <c r="P26" s="27" t="s">
        <v>1</v>
      </c>
    </row>
    <row r="27" spans="1:16" s="11" customFormat="1" ht="33.75">
      <c r="A27" s="26" t="s">
        <v>74</v>
      </c>
      <c r="B27" s="26" t="s">
        <v>6</v>
      </c>
      <c r="C27" s="26" t="s">
        <v>5</v>
      </c>
      <c r="D27" s="26" t="s">
        <v>43</v>
      </c>
      <c r="E27" s="27" t="s">
        <v>104</v>
      </c>
      <c r="F27" s="28">
        <v>110175.4</v>
      </c>
      <c r="G27" s="28">
        <v>99601.4</v>
      </c>
      <c r="H27" s="28">
        <v>34860.49</v>
      </c>
      <c r="I27" s="37">
        <f t="shared" si="3"/>
        <v>64740.909999999996</v>
      </c>
      <c r="J27" s="41">
        <v>35</v>
      </c>
      <c r="K27" s="26" t="s">
        <v>96</v>
      </c>
      <c r="L27" s="26" t="s">
        <v>97</v>
      </c>
      <c r="M27" s="26" t="s">
        <v>98</v>
      </c>
      <c r="N27" s="26"/>
      <c r="O27" s="26"/>
      <c r="P27" s="27" t="s">
        <v>1</v>
      </c>
    </row>
    <row r="28" spans="1:16" s="11" customFormat="1">
      <c r="A28" s="30"/>
      <c r="B28" s="30"/>
      <c r="C28" s="30"/>
      <c r="D28" s="30"/>
      <c r="E28" s="39" t="s">
        <v>24</v>
      </c>
      <c r="F28" s="40">
        <f>SUM(F24:F27)</f>
        <v>489128.9</v>
      </c>
      <c r="G28" s="40">
        <f t="shared" ref="G28:H28" si="6">SUM(G24:G27)</f>
        <v>406343.53</v>
      </c>
      <c r="H28" s="40">
        <f t="shared" si="6"/>
        <v>175560.59</v>
      </c>
      <c r="I28" s="40">
        <f t="shared" si="3"/>
        <v>230782.94000000003</v>
      </c>
      <c r="J28" s="42"/>
      <c r="K28" s="30"/>
      <c r="L28" s="30"/>
      <c r="M28" s="30"/>
      <c r="N28" s="32"/>
      <c r="O28" s="17"/>
      <c r="P28" s="31"/>
    </row>
    <row r="29" spans="1:16" ht="12.75" customHeight="1">
      <c r="A29" s="5"/>
      <c r="B29" s="5"/>
      <c r="C29" s="5"/>
      <c r="D29" s="5"/>
      <c r="E29" s="6"/>
      <c r="F29" s="7"/>
      <c r="G29" s="7"/>
      <c r="H29" s="7"/>
      <c r="I29" s="7"/>
      <c r="J29" s="6"/>
      <c r="K29" s="6"/>
      <c r="L29" s="5"/>
      <c r="M29" s="6"/>
      <c r="N29" s="33"/>
      <c r="O29" s="33"/>
      <c r="P29" s="34"/>
    </row>
    <row r="30" spans="1:16" s="11" customFormat="1" ht="33.75">
      <c r="A30" s="18" t="s">
        <v>19</v>
      </c>
      <c r="B30" s="18" t="s">
        <v>15</v>
      </c>
      <c r="C30" s="18" t="s">
        <v>14</v>
      </c>
      <c r="D30" s="18" t="s">
        <v>16</v>
      </c>
      <c r="E30" s="19" t="s">
        <v>80</v>
      </c>
      <c r="F30" s="20" t="s">
        <v>0</v>
      </c>
      <c r="G30" s="20" t="s">
        <v>21</v>
      </c>
      <c r="H30" s="20" t="s">
        <v>81</v>
      </c>
      <c r="I30" s="20" t="s">
        <v>82</v>
      </c>
      <c r="J30" s="19" t="s">
        <v>17</v>
      </c>
      <c r="K30" s="18" t="s">
        <v>83</v>
      </c>
      <c r="L30" s="18" t="s">
        <v>84</v>
      </c>
      <c r="M30" s="18" t="s">
        <v>85</v>
      </c>
      <c r="N30" s="18" t="s">
        <v>86</v>
      </c>
      <c r="O30" s="18" t="s">
        <v>87</v>
      </c>
      <c r="P30" s="19" t="s">
        <v>88</v>
      </c>
    </row>
    <row r="31" spans="1:16" s="11" customFormat="1" ht="45">
      <c r="A31" s="26" t="s">
        <v>44</v>
      </c>
      <c r="B31" s="26" t="s">
        <v>45</v>
      </c>
      <c r="C31" s="26" t="s">
        <v>46</v>
      </c>
      <c r="D31" s="26" t="s">
        <v>47</v>
      </c>
      <c r="E31" s="27" t="s">
        <v>104</v>
      </c>
      <c r="F31" s="28">
        <v>426579.67</v>
      </c>
      <c r="G31" s="28">
        <v>395927.9</v>
      </c>
      <c r="H31" s="28">
        <v>237556.74</v>
      </c>
      <c r="I31" s="28">
        <f t="shared" si="3"/>
        <v>158371.16000000003</v>
      </c>
      <c r="J31" s="41">
        <v>60</v>
      </c>
      <c r="K31" s="26" t="s">
        <v>96</v>
      </c>
      <c r="L31" s="26" t="s">
        <v>97</v>
      </c>
      <c r="M31" s="26" t="s">
        <v>98</v>
      </c>
      <c r="N31" s="29"/>
      <c r="O31" s="29"/>
      <c r="P31" s="27" t="s">
        <v>1</v>
      </c>
    </row>
    <row r="32" spans="1:16" s="11" customFormat="1" ht="45">
      <c r="A32" s="26" t="s">
        <v>62</v>
      </c>
      <c r="B32" s="26" t="s">
        <v>6</v>
      </c>
      <c r="C32" s="26" t="s">
        <v>5</v>
      </c>
      <c r="D32" s="26" t="s">
        <v>63</v>
      </c>
      <c r="E32" s="27" t="s">
        <v>104</v>
      </c>
      <c r="F32" s="28">
        <v>423226.74</v>
      </c>
      <c r="G32" s="28">
        <v>423226.74</v>
      </c>
      <c r="H32" s="28">
        <v>253936.05</v>
      </c>
      <c r="I32" s="28">
        <f t="shared" si="3"/>
        <v>169290.69</v>
      </c>
      <c r="J32" s="41">
        <v>60</v>
      </c>
      <c r="K32" s="26" t="s">
        <v>96</v>
      </c>
      <c r="L32" s="26" t="s">
        <v>97</v>
      </c>
      <c r="M32" s="26" t="s">
        <v>98</v>
      </c>
      <c r="N32" s="29"/>
      <c r="O32" s="29"/>
      <c r="P32" s="27" t="s">
        <v>1</v>
      </c>
    </row>
    <row r="33" spans="1:16" s="11" customFormat="1" ht="45">
      <c r="A33" s="26" t="s">
        <v>64</v>
      </c>
      <c r="B33" s="26" t="s">
        <v>65</v>
      </c>
      <c r="C33" s="26" t="s">
        <v>66</v>
      </c>
      <c r="D33" s="26" t="s">
        <v>67</v>
      </c>
      <c r="E33" s="27" t="s">
        <v>102</v>
      </c>
      <c r="F33" s="28">
        <v>132300.12</v>
      </c>
      <c r="G33" s="28">
        <v>132295.72</v>
      </c>
      <c r="H33" s="28">
        <v>105516.58</v>
      </c>
      <c r="I33" s="28">
        <f t="shared" si="3"/>
        <v>26779.14</v>
      </c>
      <c r="J33" s="41">
        <v>80</v>
      </c>
      <c r="K33" s="26" t="s">
        <v>96</v>
      </c>
      <c r="L33" s="26" t="s">
        <v>97</v>
      </c>
      <c r="M33" s="26" t="s">
        <v>98</v>
      </c>
      <c r="N33" s="29"/>
      <c r="O33" s="29"/>
      <c r="P33" s="27" t="s">
        <v>4</v>
      </c>
    </row>
    <row r="34" spans="1:16" s="11" customFormat="1">
      <c r="A34" s="30"/>
      <c r="B34" s="30"/>
      <c r="C34" s="30"/>
      <c r="D34" s="30"/>
      <c r="E34" s="39" t="s">
        <v>91</v>
      </c>
      <c r="F34" s="40">
        <f>SUM(F31:F33)</f>
        <v>982106.52999999991</v>
      </c>
      <c r="G34" s="40">
        <f t="shared" ref="G34:H34" si="7">SUM(G31:G33)</f>
        <v>951450.36</v>
      </c>
      <c r="H34" s="40">
        <f t="shared" si="7"/>
        <v>597009.37</v>
      </c>
      <c r="I34" s="40">
        <f t="shared" si="3"/>
        <v>354440.99</v>
      </c>
      <c r="J34" s="42"/>
      <c r="K34" s="30"/>
      <c r="L34" s="30"/>
      <c r="M34" s="30"/>
      <c r="N34" s="32"/>
      <c r="O34" s="17"/>
      <c r="P34" s="31"/>
    </row>
    <row r="35" spans="1:16" ht="12.75" customHeight="1">
      <c r="A35" s="5"/>
      <c r="B35" s="5"/>
      <c r="C35" s="5"/>
      <c r="D35" s="5"/>
      <c r="E35" s="6"/>
      <c r="F35" s="7"/>
      <c r="G35" s="7"/>
      <c r="H35" s="7"/>
      <c r="I35" s="7"/>
      <c r="J35" s="6"/>
      <c r="K35" s="6"/>
      <c r="L35" s="5"/>
      <c r="M35" s="6"/>
      <c r="N35" s="33"/>
      <c r="O35" s="33"/>
      <c r="P35" s="34"/>
    </row>
    <row r="36" spans="1:16" s="11" customFormat="1" ht="33.75">
      <c r="A36" s="18" t="s">
        <v>19</v>
      </c>
      <c r="B36" s="18" t="s">
        <v>15</v>
      </c>
      <c r="C36" s="18" t="s">
        <v>14</v>
      </c>
      <c r="D36" s="18" t="s">
        <v>16</v>
      </c>
      <c r="E36" s="19" t="s">
        <v>80</v>
      </c>
      <c r="F36" s="20" t="s">
        <v>0</v>
      </c>
      <c r="G36" s="20" t="s">
        <v>21</v>
      </c>
      <c r="H36" s="20" t="s">
        <v>81</v>
      </c>
      <c r="I36" s="20" t="s">
        <v>82</v>
      </c>
      <c r="J36" s="19" t="s">
        <v>17</v>
      </c>
      <c r="K36" s="18" t="s">
        <v>83</v>
      </c>
      <c r="L36" s="18" t="s">
        <v>84</v>
      </c>
      <c r="M36" s="18" t="s">
        <v>85</v>
      </c>
      <c r="N36" s="18" t="s">
        <v>86</v>
      </c>
      <c r="O36" s="18" t="s">
        <v>87</v>
      </c>
      <c r="P36" s="19" t="s">
        <v>88</v>
      </c>
    </row>
    <row r="37" spans="1:16" s="11" customFormat="1" ht="45">
      <c r="A37" s="26" t="s">
        <v>54</v>
      </c>
      <c r="B37" s="26" t="s">
        <v>13</v>
      </c>
      <c r="C37" s="26" t="s">
        <v>12</v>
      </c>
      <c r="D37" s="26" t="s">
        <v>55</v>
      </c>
      <c r="E37" s="27" t="s">
        <v>104</v>
      </c>
      <c r="F37" s="28">
        <v>351479.44</v>
      </c>
      <c r="G37" s="28">
        <v>273708.01</v>
      </c>
      <c r="H37" s="28">
        <v>191595.6</v>
      </c>
      <c r="I37" s="28">
        <f t="shared" si="3"/>
        <v>82112.41</v>
      </c>
      <c r="J37" s="41">
        <v>70</v>
      </c>
      <c r="K37" s="26" t="s">
        <v>96</v>
      </c>
      <c r="L37" s="26" t="s">
        <v>97</v>
      </c>
      <c r="M37" s="26" t="s">
        <v>98</v>
      </c>
      <c r="N37" s="29"/>
      <c r="O37" s="29"/>
      <c r="P37" s="27" t="s">
        <v>1</v>
      </c>
    </row>
    <row r="38" spans="1:16" s="11" customFormat="1" ht="45">
      <c r="A38" s="26" t="s">
        <v>75</v>
      </c>
      <c r="B38" s="26" t="s">
        <v>76</v>
      </c>
      <c r="C38" s="26" t="s">
        <v>77</v>
      </c>
      <c r="D38" s="26" t="s">
        <v>78</v>
      </c>
      <c r="E38" s="27" t="s">
        <v>102</v>
      </c>
      <c r="F38" s="28">
        <v>331250.75</v>
      </c>
      <c r="G38" s="28">
        <v>157083.57</v>
      </c>
      <c r="H38" s="28">
        <v>94250.15</v>
      </c>
      <c r="I38" s="28">
        <f t="shared" si="3"/>
        <v>62833.420000000013</v>
      </c>
      <c r="J38" s="41">
        <v>60</v>
      </c>
      <c r="K38" s="26" t="s">
        <v>96</v>
      </c>
      <c r="L38" s="26" t="s">
        <v>97</v>
      </c>
      <c r="M38" s="26" t="s">
        <v>98</v>
      </c>
      <c r="N38" s="29"/>
      <c r="O38" s="29"/>
      <c r="P38" s="27" t="s">
        <v>1</v>
      </c>
    </row>
    <row r="39" spans="1:16" s="11" customFormat="1" ht="45">
      <c r="A39" s="26" t="s">
        <v>79</v>
      </c>
      <c r="B39" s="26" t="s">
        <v>59</v>
      </c>
      <c r="C39" s="26" t="s">
        <v>60</v>
      </c>
      <c r="D39" s="26" t="s">
        <v>78</v>
      </c>
      <c r="E39" s="27" t="s">
        <v>102</v>
      </c>
      <c r="F39" s="28">
        <v>99918</v>
      </c>
      <c r="G39" s="28">
        <v>72443.33</v>
      </c>
      <c r="H39" s="28">
        <v>57754.66</v>
      </c>
      <c r="I39" s="28">
        <f t="shared" si="3"/>
        <v>14688.669999999998</v>
      </c>
      <c r="J39" s="41">
        <v>80</v>
      </c>
      <c r="K39" s="26" t="s">
        <v>96</v>
      </c>
      <c r="L39" s="26" t="s">
        <v>97</v>
      </c>
      <c r="M39" s="26" t="s">
        <v>98</v>
      </c>
      <c r="N39" s="29"/>
      <c r="O39" s="29"/>
      <c r="P39" s="27" t="s">
        <v>1</v>
      </c>
    </row>
    <row r="40" spans="1:16" s="11" customFormat="1">
      <c r="A40" s="13"/>
      <c r="B40" s="13"/>
      <c r="C40" s="13"/>
      <c r="D40" s="13"/>
      <c r="E40" s="39" t="s">
        <v>22</v>
      </c>
      <c r="F40" s="40">
        <f>SUM(F37:F39)</f>
        <v>782648.19</v>
      </c>
      <c r="G40" s="40">
        <f t="shared" ref="G40:H40" si="8">SUM(G37:G39)</f>
        <v>503234.91000000003</v>
      </c>
      <c r="H40" s="40">
        <f t="shared" si="8"/>
        <v>343600.41000000003</v>
      </c>
      <c r="I40" s="40">
        <f t="shared" si="3"/>
        <v>159634.5</v>
      </c>
      <c r="J40" s="44"/>
      <c r="K40" s="13"/>
      <c r="L40" s="13"/>
      <c r="M40" s="13"/>
      <c r="N40" s="15"/>
      <c r="O40" s="17"/>
      <c r="P40" s="14"/>
    </row>
    <row r="43" spans="1:16" ht="12.75" customHeight="1">
      <c r="C43" s="46" t="s">
        <v>92</v>
      </c>
      <c r="E43" s="45" t="s">
        <v>18</v>
      </c>
      <c r="F43" s="40">
        <f>SUM(F40,F34,F28,F21,F14,F8)</f>
        <v>4427711.7899999991</v>
      </c>
      <c r="G43" s="40">
        <f t="shared" ref="G43:H43" si="9">SUM(G40,G34,G28,G21,G14,G8)</f>
        <v>3728154.38</v>
      </c>
      <c r="H43" s="40">
        <f t="shared" si="9"/>
        <v>2248741.4500000002</v>
      </c>
      <c r="I43" s="40">
        <f>(G43-H43)</f>
        <v>1479412.9299999997</v>
      </c>
    </row>
    <row r="45" spans="1:16" ht="12.75" customHeight="1">
      <c r="C45" s="46" t="s">
        <v>93</v>
      </c>
    </row>
    <row r="46" spans="1:16" ht="12.75" customHeight="1">
      <c r="C46" s="47" t="s">
        <v>94</v>
      </c>
    </row>
  </sheetData>
  <mergeCells count="4">
    <mergeCell ref="O5:O7"/>
    <mergeCell ref="O11:O13"/>
    <mergeCell ref="O17:O20"/>
    <mergeCell ref="O24:O25"/>
  </mergeCells>
  <pageMargins left="7.874015748031496E-2" right="7.874015748031496E-2" top="0.39370078740157483" bottom="0.39370078740157483" header="0.39370078740157483" footer="0.39370078740157483"/>
  <pageSetup paperSize="9" scale="94" fitToHeight="0" orientation="landscape" r:id="rId1"/>
  <headerFooter alignWithMargins="0"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I+D+iTractores_2018</vt:lpstr>
      <vt:lpstr>'I+D+iTractores_2018'!Área_de_impresión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2018-03-16T09:56:43Z</cp:lastPrinted>
  <dcterms:created xsi:type="dcterms:W3CDTF">2018-01-03T13:27:54Z</dcterms:created>
  <dcterms:modified xsi:type="dcterms:W3CDTF">2019-06-03T15:39:20Z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01734361CD07C3C85B968AA4B2781C480C131A4BF1DCCE0484255B1E26629C81B546B8847B244DBD1FE22494A422F6322A3A56BCA5F352EA310CEC1BA4B5D63E10CDEC28FAA1750BCAC94F4022A6DC808666F5807C9813C0436B133590024862F137F38230F5EA9996F1D6821D2C73DC49C2D35AF44DC8546069FCCFAB82437</vt:lpwstr>
  </property>
  <property fmtid="{D5CDD505-2E9C-101B-9397-08002B2CF9AE}" pid="3" name="Business Objects Context Information1">
    <vt:lpwstr>E8AE85364339A3FD7B8457322ABA5F93C1946319DEC9FEB372CA6F18F9A86D7A760E9433A14A31CA44E93C3CB76290C22F08862345014DF2CAA86CCA7EE6CB5E3DFAFC6518BEC47F77267251217BF69234E7D98B319B86EC9C5777550DB4B79CEAB2BE3B69235938CF64CF5B12DB136BAFFEEDD10184B589682B52480D7D8C2</vt:lpwstr>
  </property>
  <property fmtid="{D5CDD505-2E9C-101B-9397-08002B2CF9AE}" pid="4" name="Business Objects Context Information2">
    <vt:lpwstr>E79E6CB08A023B94D90F6CF0264DA19DF0B9242B9A7AD48B10665F83591170027413C9395EB0D86E6AA48FA6381A50A563F5937D1C184D971A6E2B3B5F63329E2C18B34585ED3299E55717354C0450D9768743EEA99EF3C1375B1116D9654D0A7612542753719ED317F3DEE4659CA8BBD373596D59344F2C67B0C799C152989</vt:lpwstr>
  </property>
  <property fmtid="{D5CDD505-2E9C-101B-9397-08002B2CF9AE}" pid="5" name="Business Objects Context Information3">
    <vt:lpwstr>E8D763AC47B419E99BFDD1232274C9927C70B27D8E5FE742A26972D9655B9642308CA3BD52F1B572504A1DB833280BEF8C72A6A6749608BA21817C5F844B900E4FF5569C343BA231F33F8D04BFF97CE460F73B53965BEBE81C6B29577AF3B8118DCFA10A33892450AF8A0E14467E5440FD3DA18F505B0FBD40754A0CC66384C</vt:lpwstr>
  </property>
  <property fmtid="{D5CDD505-2E9C-101B-9397-08002B2CF9AE}" pid="6" name="Business Objects Context Information4">
    <vt:lpwstr>A02A9CBDA643589AB636ED0868CEB68F6056FBBCB339AD16518CA3340228424F6BE2C1E89C6833A6E828C28745132D1FF1870DADC2D228E3B611C1B6F7B8198269056E2E28F9E0DA091BF4C09362B1CC2CEEB308D204D318A5A31290BB839AA9CE13C78E1ECF63170C10126E1663B13B0FAF957C51A5EA501660149E4628B2E</vt:lpwstr>
  </property>
  <property fmtid="{D5CDD505-2E9C-101B-9397-08002B2CF9AE}" pid="7" name="Business Objects Context Information5">
    <vt:lpwstr>C983A734183B0B903DD9639CA5DFB8BD81EC4F2A757E0A97764CC85A9BF91A68BD8BAEBEAD1D08F50F15168C2BE6F195321DAFA9AE6DD66A099119080BF535A5935CA3CD203132E06CF557B94C4E6CA64FD9CCBA19672864B3109912E3C097CC9A69F835E81AF21214BB2EC64A9ECA60F54AD0C4D6821FD2022495D891E150A</vt:lpwstr>
  </property>
  <property fmtid="{D5CDD505-2E9C-101B-9397-08002B2CF9AE}" pid="8" name="Business Objects Context Information6">
    <vt:lpwstr>6A731CCB61602D71F9F8AF2B85AD896AEEF87F5FF85736BBC4EB6D98D135359DC8C30670</vt:lpwstr>
  </property>
</Properties>
</file>